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LuuChuyenTienTeGianTiep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<sst xmlns="http://schemas.openxmlformats.org/spreadsheetml/2006/main" count="257" uniqueCount="225">
  <si>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</si>
  <si>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</si>
  <si>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</si>
  <si>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</si>
  <si>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</si>
  <si>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</si>
  <si>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</si>
  <si>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</si>
  <si>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</si>
  <si>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</si>
  <si>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</si>
  <si>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</si>
  <si>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</si>
  <si>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</si>
  <si>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</si>
  <si>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</si>
  <si>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</si>
  <si>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</si>
  <si>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</si>
  <si>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</si>
  <si>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</si>
  <si>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</si>
  <si>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</si>
  <si>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</si>
  <si>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</si>
  <si>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</si>
  <si>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</si>
  <si>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</si>
  <si>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</si>
  <si>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</si>
  <si>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</si>
  <si>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</si>
  <si>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</si>
  <si>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</si>
  <si>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</si>
  <si>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</si>
  <si>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</si>
  <si>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</si>
  <si>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</si>
  <si>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</si>
  <si>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</si>
  <si>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</si>
  <si>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</si>
  <si>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</si>
  <si>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</si>
  <si>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</si>
  <si>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</si>
  <si>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</si>
  <si>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</si>
  <si>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</si>
  <si>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</si>
  <si>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</si>
  <si>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</si>
  <si>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</si>
  <si>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</si>
  <si>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</si>
  <si>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</si>
  <si>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</si>
  <si>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</si>
  <si>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</si>
  <si>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</si>
  <si>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</si>
  <si>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</si>
  <si>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</si>
  <si>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</si>
  <si>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</si>
  <si>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</si>
  <si>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</si>
  <si>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</si>
  <si>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</si>
  <si>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</si>
  <si>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</si>
  <si>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</si>
  <si>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</si>
  <si>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</si>
  <si>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</si>
  <si>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</si>
  <si>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</si>
  <si>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</si>
  <si>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</si>
  <si>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</si>
  <si>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</si>
  <si>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</si>
  <si>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</si>
  <si>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</si>
  <si>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</si>
  <si>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</si>
  <si>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</si>
  <si>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</si>
  <si>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</si>
  <si>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</si>
  <si>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</si>
  <si>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</si>
  <si>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</si>
  <si>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</si>
  <si>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</si>
  <si>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</si>
  <si>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</si>
  <si>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</si>
  <si>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</si>
  <si>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</si>
  <si>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</si>
  <si>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</si>
  <si>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</si>
  <si>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</si>
  <si>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</si>
  <si>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</si>
  <si>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</si>
  <si>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</si>
  <si>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</si>
  <si>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</si>
  <si>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</si>
  <si>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</si>
  <si>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</si>
  <si>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</si>
  <si>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</si>
  <si>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</si>
  <si>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</si>
  <si>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</si>
  <si>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</si>
  <si>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</si>
  <si>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</si>
  <si>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</si>
  <si>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</si>
  <si>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</si>
  <si>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</si>
  <si>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</si>
  <si>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</si>
  <si>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</si>
  <si>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</si>
  <si>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</si>
  <si>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</si>
  <si>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</si>
  <si>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</si>
  <si>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</si>
  <si>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</si>
  <si>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</si>
  <si>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</si>
  <si>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</si>
  <si>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</si>
  <si>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</si>
  <si>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</si>
  <si>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</si>
  <si>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BÁO CÁO LƯU CHUYỂN TIỀN TỆ</t>
  </si>
  <si>
    <t>Chỉ tiêu</t>
  </si>
  <si>
    <t>Mã số</t>
  </si>
  <si>
    <t>Năm nay</t>
  </si>
  <si>
    <t>Năm trước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</si>
  <si>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</si>
  <si>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</si>
  <si>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</si>
  <si>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</si>
  <si>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</si>
  <si>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</si>
  <si>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</si>
  <si>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</si>
  <si>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</si>
  <si>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</si>
  <si>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</si>
  <si>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</si>
  <si>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</si>
  <si>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</si>
  <si>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</si>
  <si>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</si>
  <si>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</si>
  <si>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</si>
  <si>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</si>
  <si>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</si>
  <si>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</si>
  <si>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</si>
  <si>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</si>
  <si>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</si>
  <si>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</si>
  <si>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</si>
  <si>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</si>
  <si>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</si>
  <si>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</si>
  <si>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</si>
  <si>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>3. Lợi nhuận từ hoạt động kinh doanh trước thay đổi vốn  lưu động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</si>
  <si>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</si>
  <si>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</si>
  <si>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</si>
  <si>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</si>
  <si>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</si>
  <si>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</si>
  <si>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</si>
  <si>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</si>
  <si>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</si>
  <si>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</si>
  <si>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</si>
  <si>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</si>
  <si>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</si>
  <si>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</si>
  <si>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Mẫu số B 03 – DN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</si>
  <si>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</si>
  <si>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</si>
  <si>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</si>
  <si>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</si>
  <si>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</si>
  <si>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</si>
  <si>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</si>
  <si>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</si>
  <si>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</si>
  <si>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</si>
  <si>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</si>
  <si>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</si>
  <si>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</si>
  <si>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>Tại ngày 31 tháng 12 năm 2009</t>
  </si>
  <si>
    <t>Tp.HCM, ngày 31 tháng 12 năm 2009</t>
  </si>
  <si>
    <t xml:space="preserve">  1.Tiền mặt</t>
  </si>
  <si>
    <t xml:space="preserve">  2.Tiền gửi ngân hàng</t>
  </si>
  <si>
    <t xml:space="preserve">  3. Các khoản tương đương tiền</t>
  </si>
  <si>
    <t>-</t>
  </si>
  <si>
    <t>Từ ngày 01/01/2010 đến 30/06/2010</t>
  </si>
  <si>
    <t>Tp.HCM, ngày 30 tháng 06 năm 2010</t>
  </si>
  <si>
    <t>Tại ngày 30 tháng 06 năm 2010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</si>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</sst>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</numFmts>
  <fonts count="17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2"/>
      <name val="VNI-Times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vni-times"/>
      <family val="0"/>
    </font>
    <font>
      <sz val="13"/>
      <name val="VNI-Times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12" fillId="0" borderId="4" xfId="0" applyFont="1" applyBorder="1" applyAlignment="1">
      <alignment horizontal="center" vertical="top" wrapText="1"/>
    </xf>
    <xf numFmtId="185" fontId="12" fillId="0" borderId="4" xfId="15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4" xfId="0" applyFont="1" applyBorder="1" applyAlignment="1" quotePrefix="1">
      <alignment horizontal="center" vertical="top" wrapText="1"/>
    </xf>
    <xf numFmtId="185" fontId="7" fillId="0" borderId="4" xfId="15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185" fontId="12" fillId="0" borderId="13" xfId="15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185" fontId="12" fillId="0" borderId="3" xfId="15" applyNumberFormat="1" applyFont="1" applyBorder="1" applyAlignment="1">
      <alignment vertical="top" wrapText="1"/>
    </xf>
    <xf numFmtId="185" fontId="7" fillId="0" borderId="3" xfId="15" applyNumberFormat="1" applyFont="1" applyBorder="1" applyAlignment="1">
      <alignment vertical="top" wrapText="1"/>
    </xf>
    <xf numFmtId="185" fontId="7" fillId="0" borderId="4" xfId="15" applyNumberFormat="1" applyFont="1" applyBorder="1" applyAlignment="1">
      <alignment vertical="top" wrapText="1"/>
    </xf>
    <xf numFmtId="185" fontId="12" fillId="0" borderId="4" xfId="15" applyNumberFormat="1" applyFont="1" applyBorder="1" applyAlignment="1">
      <alignment vertical="top" wrapText="1"/>
    </xf>
    <xf numFmtId="1" fontId="12" fillId="0" borderId="2" xfId="0" applyNumberFormat="1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185" fontId="7" fillId="0" borderId="17" xfId="15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justify" vertical="top" wrapText="1"/>
    </xf>
    <xf numFmtId="41" fontId="7" fillId="0" borderId="4" xfId="16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185" fontId="7" fillId="0" borderId="5" xfId="15" applyNumberFormat="1" applyFont="1" applyBorder="1" applyAlignment="1">
      <alignment vertical="top" wrapText="1"/>
    </xf>
    <xf numFmtId="185" fontId="12" fillId="0" borderId="17" xfId="15" applyNumberFormat="1" applyFont="1" applyBorder="1" applyAlignment="1">
      <alignment vertical="top" wrapText="1"/>
    </xf>
    <xf numFmtId="185" fontId="12" fillId="0" borderId="1" xfId="15" applyNumberFormat="1" applyFont="1" applyBorder="1" applyAlignment="1">
      <alignment vertical="top" wrapText="1"/>
    </xf>
    <xf numFmtId="185" fontId="7" fillId="0" borderId="0" xfId="0" applyNumberFormat="1" applyFont="1" applyAlignment="1">
      <alignment/>
    </xf>
    <xf numFmtId="0" fontId="7" fillId="0" borderId="19" xfId="0" applyFont="1" applyBorder="1" applyAlignment="1">
      <alignment horizontal="justify" vertical="top" wrapText="1"/>
    </xf>
    <xf numFmtId="0" fontId="7" fillId="0" borderId="19" xfId="0" applyFont="1" applyBorder="1" applyAlignment="1">
      <alignment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41" fontId="14" fillId="0" borderId="4" xfId="16" applyFont="1" applyBorder="1" applyAlignment="1">
      <alignment horizontal="left"/>
    </xf>
    <xf numFmtId="41" fontId="15" fillId="0" borderId="4" xfId="16" applyFont="1" applyBorder="1" applyAlignment="1">
      <alignment horizontal="left"/>
    </xf>
    <xf numFmtId="41" fontId="13" fillId="0" borderId="4" xfId="16" applyFont="1" applyBorder="1" applyAlignment="1">
      <alignment horizontal="left" vertical="top" wrapText="1"/>
    </xf>
    <xf numFmtId="41" fontId="7" fillId="0" borderId="3" xfId="16" applyFont="1" applyBorder="1" applyAlignment="1">
      <alignment horizontal="left" vertical="top" wrapText="1"/>
    </xf>
    <xf numFmtId="41" fontId="13" fillId="0" borderId="3" xfId="16" applyFont="1" applyBorder="1" applyAlignment="1">
      <alignment horizontal="left" vertical="top" wrapText="1"/>
    </xf>
    <xf numFmtId="41" fontId="12" fillId="0" borderId="3" xfId="16" applyFont="1" applyBorder="1" applyAlignment="1">
      <alignment horizontal="left" vertical="top" wrapText="1"/>
    </xf>
    <xf numFmtId="41" fontId="14" fillId="0" borderId="13" xfId="16" applyFont="1" applyBorder="1" applyAlignment="1">
      <alignment horizontal="left"/>
    </xf>
    <xf numFmtId="41" fontId="11" fillId="0" borderId="4" xfId="16" applyFont="1" applyBorder="1" applyAlignment="1">
      <alignment horizontal="left"/>
    </xf>
    <xf numFmtId="185" fontId="7" fillId="0" borderId="13" xfId="15" applyNumberFormat="1" applyFont="1" applyBorder="1" applyAlignment="1">
      <alignment vertical="top" wrapText="1"/>
    </xf>
    <xf numFmtId="0" fontId="7" fillId="0" borderId="9" xfId="0" applyFont="1" applyBorder="1" applyAlignment="1">
      <alignment horizontal="justify" vertical="top" wrapText="1"/>
    </xf>
    <xf numFmtId="185" fontId="8" fillId="0" borderId="4" xfId="15" applyNumberFormat="1" applyFont="1" applyBorder="1" applyAlignment="1">
      <alignment horizontal="right" vertical="top" wrapText="1"/>
    </xf>
    <xf numFmtId="0" fontId="12" fillId="0" borderId="31" xfId="0" applyFont="1" applyBorder="1" applyAlignment="1">
      <alignment horizontal="center" vertical="center" wrapText="1"/>
    </xf>
    <xf numFmtId="185" fontId="7" fillId="0" borderId="10" xfId="15" applyNumberFormat="1" applyFont="1" applyBorder="1" applyAlignment="1">
      <alignment vertical="top" wrapText="1"/>
    </xf>
    <xf numFmtId="0" fontId="16" fillId="0" borderId="2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1" fontId="7" fillId="0" borderId="4" xfId="16" applyFont="1" applyBorder="1" applyAlignment="1">
      <alignment horizontal="right" vertical="top" wrapText="1"/>
    </xf>
    <xf numFmtId="0" fontId="12" fillId="0" borderId="33" xfId="0" applyFont="1" applyBorder="1" applyAlignment="1">
      <alignment horizontal="right" vertical="top" wrapText="1"/>
    </xf>
    <xf numFmtId="41" fontId="14" fillId="0" borderId="20" xfId="16" applyFont="1" applyBorder="1" applyAlignment="1">
      <alignment horizontal="left"/>
    </xf>
    <xf numFmtId="41" fontId="7" fillId="0" borderId="20" xfId="16" applyFont="1" applyBorder="1" applyAlignment="1">
      <alignment horizontal="left" vertical="top" wrapText="1"/>
    </xf>
    <xf numFmtId="41" fontId="15" fillId="0" borderId="20" xfId="16" applyFont="1" applyBorder="1" applyAlignment="1">
      <alignment horizontal="right"/>
    </xf>
    <xf numFmtId="41" fontId="15" fillId="0" borderId="20" xfId="16" applyFont="1" applyBorder="1" applyAlignment="1">
      <alignment horizontal="left"/>
    </xf>
    <xf numFmtId="41" fontId="13" fillId="0" borderId="20" xfId="16" applyFont="1" applyBorder="1" applyAlignment="1">
      <alignment horizontal="left" vertical="top" wrapText="1"/>
    </xf>
    <xf numFmtId="41" fontId="11" fillId="0" borderId="20" xfId="16" applyFont="1" applyBorder="1" applyAlignment="1">
      <alignment horizontal="left"/>
    </xf>
    <xf numFmtId="41" fontId="12" fillId="0" borderId="20" xfId="16" applyFont="1" applyBorder="1" applyAlignment="1">
      <alignment horizontal="left" vertical="top" wrapText="1"/>
    </xf>
    <xf numFmtId="41" fontId="7" fillId="0" borderId="21" xfId="16" applyFont="1" applyBorder="1" applyAlignment="1">
      <alignment horizontal="left" vertical="top" wrapText="1"/>
    </xf>
    <xf numFmtId="41" fontId="14" fillId="0" borderId="21" xfId="16" applyFont="1" applyBorder="1" applyAlignment="1">
      <alignment horizontal="left"/>
    </xf>
    <xf numFmtId="41" fontId="7" fillId="0" borderId="18" xfId="16" applyFont="1" applyBorder="1" applyAlignment="1">
      <alignment horizontal="left" vertical="top" wrapText="1"/>
    </xf>
    <xf numFmtId="0" fontId="7" fillId="0" borderId="34" xfId="0" applyFont="1" applyBorder="1" applyAlignment="1">
      <alignment horizontal="center" vertical="top" wrapText="1"/>
    </xf>
    <xf numFmtId="41" fontId="15" fillId="0" borderId="10" xfId="16" applyFont="1" applyBorder="1" applyAlignment="1">
      <alignment horizontal="left"/>
    </xf>
    <xf numFmtId="41" fontId="15" fillId="0" borderId="35" xfId="16" applyFont="1" applyBorder="1" applyAlignment="1">
      <alignment horizontal="left"/>
    </xf>
    <xf numFmtId="193" fontId="14" fillId="0" borderId="2" xfId="16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185" fontId="12" fillId="0" borderId="20" xfId="15" applyNumberFormat="1" applyFont="1" applyBorder="1" applyAlignment="1">
      <alignment vertical="top" wrapText="1"/>
    </xf>
    <xf numFmtId="185" fontId="7" fillId="0" borderId="20" xfId="15" applyNumberFormat="1" applyFont="1" applyBorder="1" applyAlignment="1">
      <alignment vertical="top" wrapText="1"/>
    </xf>
    <xf numFmtId="185" fontId="7" fillId="0" borderId="21" xfId="15" applyNumberFormat="1" applyFont="1" applyBorder="1" applyAlignment="1">
      <alignment vertical="top" wrapText="1"/>
    </xf>
    <xf numFmtId="185" fontId="7" fillId="0" borderId="35" xfId="15" applyNumberFormat="1" applyFont="1" applyBorder="1" applyAlignment="1">
      <alignment vertical="top" wrapText="1"/>
    </xf>
    <xf numFmtId="185" fontId="7" fillId="0" borderId="33" xfId="15" applyNumberFormat="1" applyFont="1" applyBorder="1" applyAlignment="1">
      <alignment vertical="top" wrapText="1"/>
    </xf>
    <xf numFmtId="185" fontId="7" fillId="0" borderId="36" xfId="15" applyNumberFormat="1" applyFont="1" applyBorder="1" applyAlignment="1">
      <alignment vertical="top" wrapText="1"/>
    </xf>
    <xf numFmtId="185" fontId="12" fillId="0" borderId="36" xfId="15" applyNumberFormat="1" applyFont="1" applyBorder="1" applyAlignment="1">
      <alignment vertical="top" wrapText="1"/>
    </xf>
    <xf numFmtId="0" fontId="12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7" fillId="0" borderId="38" xfId="0" applyFont="1" applyBorder="1" applyAlignment="1">
      <alignment horizontal="justify" vertical="top" wrapText="1"/>
    </xf>
    <xf numFmtId="185" fontId="12" fillId="0" borderId="13" xfId="15" applyNumberFormat="1" applyFont="1" applyBorder="1" applyAlignment="1">
      <alignment vertical="top" wrapText="1"/>
    </xf>
    <xf numFmtId="185" fontId="12" fillId="0" borderId="21" xfId="15" applyNumberFormat="1" applyFont="1" applyBorder="1" applyAlignment="1">
      <alignment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34" xfId="0" applyFont="1" applyBorder="1" applyAlignment="1">
      <alignment horizontal="center" vertical="top" wrapText="1"/>
    </xf>
    <xf numFmtId="185" fontId="12" fillId="0" borderId="10" xfId="15" applyNumberFormat="1" applyFont="1" applyBorder="1" applyAlignment="1">
      <alignment vertical="top" wrapText="1"/>
    </xf>
    <xf numFmtId="185" fontId="12" fillId="0" borderId="35" xfId="15" applyNumberFormat="1" applyFont="1" applyBorder="1" applyAlignment="1">
      <alignment vertical="top" wrapText="1"/>
    </xf>
    <xf numFmtId="0" fontId="7" fillId="0" borderId="39" xfId="0" applyFont="1" applyBorder="1" applyAlignment="1">
      <alignment horizontal="center" vertical="top" wrapText="1"/>
    </xf>
    <xf numFmtId="185" fontId="7" fillId="0" borderId="20" xfId="15" applyNumberFormat="1" applyFont="1" applyBorder="1" applyAlignment="1">
      <alignment horizontal="right" vertical="top" wrapText="1"/>
    </xf>
    <xf numFmtId="185" fontId="12" fillId="0" borderId="20" xfId="15" applyNumberFormat="1" applyFont="1" applyBorder="1" applyAlignment="1">
      <alignment horizontal="right" vertical="top" wrapText="1"/>
    </xf>
    <xf numFmtId="185" fontId="8" fillId="0" borderId="20" xfId="15" applyNumberFormat="1" applyFont="1" applyBorder="1" applyAlignment="1">
      <alignment horizontal="right" vertical="top" wrapText="1"/>
    </xf>
    <xf numFmtId="185" fontId="12" fillId="0" borderId="21" xfId="15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185" fontId="12" fillId="0" borderId="4" xfId="15" applyNumberFormat="1" applyFont="1" applyBorder="1" applyAlignment="1">
      <alignment horizontal="right" vertical="top" wrapText="1"/>
    </xf>
    <xf numFmtId="185" fontId="12" fillId="0" borderId="20" xfId="15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41" fontId="7" fillId="0" borderId="4" xfId="16" applyFont="1" applyBorder="1" applyAlignment="1">
      <alignment horizontal="left" vertical="top" wrapText="1"/>
    </xf>
    <xf numFmtId="41" fontId="7" fillId="0" borderId="20" xfId="16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us\LOCALS~1\Temp\Bao_Cao_Tai_Chinh%20den%20ngay%203103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us\LOCALS~1\Temp\Bao_Cao_Tai_Chinh%20den%20ngay%203103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us\LOCALS~1\Temp\Bao_Cao_Tai_Chinh%20den%20ngay%203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GianTiep"/>
    </sheetNames>
    <sheetDataSet>
      <sheetData sheetId="1">
        <row r="11">
          <cell r="D11">
            <v>27832120394</v>
          </cell>
        </row>
        <row r="16">
          <cell r="D16">
            <v>114509672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TrucTiep"/>
      <sheetName val="LuuChuyenTienTeGianTiep"/>
      <sheetName val="BangCanDoiSoPhatSinh"/>
      <sheetName val="Bang thuyet minh BCTC"/>
    </sheetNames>
    <sheetDataSet>
      <sheetData sheetId="1">
        <row r="11">
          <cell r="D11">
            <v>18899663500</v>
          </cell>
        </row>
        <row r="14">
          <cell r="D14">
            <v>5489784552</v>
          </cell>
        </row>
        <row r="16">
          <cell r="D16">
            <v>15832076</v>
          </cell>
        </row>
        <row r="17">
          <cell r="D17">
            <v>4184834464</v>
          </cell>
        </row>
        <row r="18">
          <cell r="D18">
            <v>3228569115</v>
          </cell>
        </row>
        <row r="20">
          <cell r="D20">
            <v>412418430</v>
          </cell>
        </row>
        <row r="23">
          <cell r="D23">
            <v>10640150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TrucTiep"/>
      <sheetName val="LuuChuyenTienTeGianTiep"/>
      <sheetName val="BangCanDoiSoPhatSinh"/>
      <sheetName val="Bang thuyet minh BCTC"/>
    </sheetNames>
    <sheetDataSet>
      <sheetData sheetId="1">
        <row r="11">
          <cell r="D11">
            <v>19642186000</v>
          </cell>
        </row>
        <row r="14">
          <cell r="D14">
            <v>5926178847</v>
          </cell>
        </row>
        <row r="16">
          <cell r="D16">
            <v>19164277</v>
          </cell>
        </row>
        <row r="17">
          <cell r="D17">
            <v>2473176843</v>
          </cell>
        </row>
        <row r="18">
          <cell r="D18">
            <v>1516911494</v>
          </cell>
        </row>
        <row r="20">
          <cell r="D20">
            <v>666946017</v>
          </cell>
        </row>
        <row r="23">
          <cell r="D23">
            <v>40210000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14">
      <selection activeCell="D91" sqref="D91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00390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195</v>
      </c>
      <c r="B1" s="152" t="s">
        <v>187</v>
      </c>
      <c r="C1" s="152"/>
      <c r="D1" s="152"/>
      <c r="E1" s="152"/>
    </row>
    <row r="2" spans="1:5" ht="15">
      <c r="A2" s="3"/>
      <c r="B2" s="153" t="s">
        <v>188</v>
      </c>
      <c r="C2" s="153"/>
      <c r="D2" s="153"/>
      <c r="E2" s="153"/>
    </row>
    <row r="3" spans="1:5" ht="15">
      <c r="A3" s="3"/>
      <c r="B3" s="153" t="s">
        <v>189</v>
      </c>
      <c r="C3" s="153"/>
      <c r="D3" s="153"/>
      <c r="E3" s="153"/>
    </row>
    <row r="4" spans="1:2" ht="15">
      <c r="A4" s="3"/>
      <c r="B4" s="5"/>
    </row>
    <row r="5" spans="1:5" s="20" customFormat="1" ht="16.5">
      <c r="A5" s="149" t="s">
        <v>0</v>
      </c>
      <c r="B5" s="149"/>
      <c r="C5" s="149"/>
      <c r="D5" s="149"/>
      <c r="E5" s="149"/>
    </row>
    <row r="6" spans="1:5" s="20" customFormat="1" ht="16.5">
      <c r="A6" s="150" t="s">
        <v>215</v>
      </c>
      <c r="B6" s="150"/>
      <c r="C6" s="150"/>
      <c r="D6" s="150"/>
      <c r="E6" s="150"/>
    </row>
    <row r="7" s="20" customFormat="1" ht="17.25" thickBot="1">
      <c r="E7" s="50" t="s">
        <v>194</v>
      </c>
    </row>
    <row r="8" spans="1:5" s="20" customFormat="1" ht="33.75" thickTop="1">
      <c r="A8" s="79" t="s">
        <v>1</v>
      </c>
      <c r="B8" s="81" t="s">
        <v>145</v>
      </c>
      <c r="C8" s="107" t="s">
        <v>2</v>
      </c>
      <c r="D8" s="81" t="s">
        <v>197</v>
      </c>
      <c r="E8" s="133" t="s">
        <v>196</v>
      </c>
    </row>
    <row r="9" spans="1:5" s="20" customFormat="1" ht="17.25" thickBot="1">
      <c r="A9" s="80">
        <v>1</v>
      </c>
      <c r="B9" s="82">
        <v>2</v>
      </c>
      <c r="C9" s="82">
        <v>3</v>
      </c>
      <c r="D9" s="82">
        <v>4</v>
      </c>
      <c r="E9" s="134">
        <v>5</v>
      </c>
    </row>
    <row r="10" spans="1:5" s="20" customFormat="1" ht="34.5" customHeight="1">
      <c r="A10" s="51" t="s">
        <v>3</v>
      </c>
      <c r="B10" s="52">
        <v>100</v>
      </c>
      <c r="C10" s="52"/>
      <c r="D10" s="66">
        <f>D11+D15+D18+D25+D28</f>
        <v>36419394903</v>
      </c>
      <c r="E10" s="126">
        <f>E11+E15+E18+E25+E28</f>
        <v>18229872961</v>
      </c>
    </row>
    <row r="11" spans="1:5" s="26" customFormat="1" ht="16.5">
      <c r="A11" s="24" t="s">
        <v>4</v>
      </c>
      <c r="B11" s="25">
        <v>110</v>
      </c>
      <c r="C11" s="25"/>
      <c r="D11" s="56">
        <f>D12+D13+D14</f>
        <v>21217427643</v>
      </c>
      <c r="E11" s="126">
        <f>E12+E13+E14</f>
        <v>10152851319</v>
      </c>
    </row>
    <row r="12" spans="1:5" s="20" customFormat="1" ht="16.5">
      <c r="A12" s="22" t="s">
        <v>209</v>
      </c>
      <c r="B12" s="23">
        <v>111</v>
      </c>
      <c r="C12" s="23" t="s">
        <v>5</v>
      </c>
      <c r="D12" s="55">
        <v>73731537</v>
      </c>
      <c r="E12" s="127">
        <v>129185668</v>
      </c>
    </row>
    <row r="13" spans="1:5" s="20" customFormat="1" ht="16.5">
      <c r="A13" s="22" t="s">
        <v>210</v>
      </c>
      <c r="B13" s="23"/>
      <c r="C13" s="23"/>
      <c r="D13" s="55">
        <v>21143696106</v>
      </c>
      <c r="E13" s="127">
        <v>4023665651</v>
      </c>
    </row>
    <row r="14" spans="1:5" s="20" customFormat="1" ht="16.5">
      <c r="A14" s="22" t="s">
        <v>211</v>
      </c>
      <c r="B14" s="23">
        <v>112</v>
      </c>
      <c r="C14" s="23"/>
      <c r="D14" s="55">
        <v>0</v>
      </c>
      <c r="E14" s="127">
        <v>6000000000</v>
      </c>
    </row>
    <row r="15" spans="1:5" s="20" customFormat="1" ht="16.5">
      <c r="A15" s="24" t="s">
        <v>6</v>
      </c>
      <c r="B15" s="25">
        <v>120</v>
      </c>
      <c r="C15" s="23" t="s">
        <v>7</v>
      </c>
      <c r="D15" s="56">
        <f>SUM(D16:D17)</f>
        <v>0</v>
      </c>
      <c r="E15" s="126">
        <f>SUM(E16:E17)</f>
        <v>0</v>
      </c>
    </row>
    <row r="16" spans="1:5" s="20" customFormat="1" ht="16.5">
      <c r="A16" s="22" t="s">
        <v>8</v>
      </c>
      <c r="B16" s="23">
        <v>121</v>
      </c>
      <c r="C16" s="23"/>
      <c r="D16" s="55"/>
      <c r="E16" s="127"/>
    </row>
    <row r="17" spans="1:5" s="20" customFormat="1" ht="33">
      <c r="A17" s="22" t="s">
        <v>9</v>
      </c>
      <c r="B17" s="23">
        <v>129</v>
      </c>
      <c r="C17" s="23"/>
      <c r="D17" s="55"/>
      <c r="E17" s="127"/>
    </row>
    <row r="18" spans="1:5" s="20" customFormat="1" ht="16.5">
      <c r="A18" s="24" t="s">
        <v>10</v>
      </c>
      <c r="B18" s="25">
        <v>130</v>
      </c>
      <c r="C18" s="25"/>
      <c r="D18" s="56">
        <f>SUM(D19:D24)</f>
        <v>9315729608</v>
      </c>
      <c r="E18" s="126">
        <f>SUM(E19:E24)</f>
        <v>618418150</v>
      </c>
    </row>
    <row r="19" spans="1:5" s="20" customFormat="1" ht="16.5">
      <c r="A19" s="22" t="s">
        <v>11</v>
      </c>
      <c r="B19" s="23">
        <v>131</v>
      </c>
      <c r="C19" s="23"/>
      <c r="D19" s="55">
        <v>9304059608</v>
      </c>
      <c r="E19" s="127">
        <v>605748150</v>
      </c>
    </row>
    <row r="20" spans="1:5" s="20" customFormat="1" ht="16.5">
      <c r="A20" s="22" t="s">
        <v>12</v>
      </c>
      <c r="B20" s="23">
        <v>132</v>
      </c>
      <c r="C20" s="23"/>
      <c r="D20" s="55">
        <v>11670000</v>
      </c>
      <c r="E20" s="127">
        <v>11670000</v>
      </c>
    </row>
    <row r="21" spans="1:5" s="20" customFormat="1" ht="16.5">
      <c r="A21" s="22" t="s">
        <v>13</v>
      </c>
      <c r="B21" s="23">
        <v>133</v>
      </c>
      <c r="C21" s="23"/>
      <c r="D21" s="55"/>
      <c r="E21" s="127"/>
    </row>
    <row r="22" spans="1:5" s="20" customFormat="1" ht="33">
      <c r="A22" s="22" t="s">
        <v>14</v>
      </c>
      <c r="B22" s="23">
        <v>134</v>
      </c>
      <c r="C22" s="23"/>
      <c r="D22" s="55"/>
      <c r="E22" s="127"/>
    </row>
    <row r="23" spans="1:5" s="20" customFormat="1" ht="16.5">
      <c r="A23" s="22" t="s">
        <v>15</v>
      </c>
      <c r="B23" s="23">
        <v>135</v>
      </c>
      <c r="C23" s="23" t="s">
        <v>16</v>
      </c>
      <c r="D23" s="55">
        <v>0</v>
      </c>
      <c r="E23" s="127">
        <v>1000000</v>
      </c>
    </row>
    <row r="24" spans="1:5" s="20" customFormat="1" ht="16.5">
      <c r="A24" s="22" t="s">
        <v>17</v>
      </c>
      <c r="B24" s="23">
        <v>139</v>
      </c>
      <c r="C24" s="23"/>
      <c r="D24" s="55"/>
      <c r="E24" s="127"/>
    </row>
    <row r="25" spans="1:5" s="20" customFormat="1" ht="16.5">
      <c r="A25" s="24" t="s">
        <v>18</v>
      </c>
      <c r="B25" s="25">
        <v>140</v>
      </c>
      <c r="C25" s="23"/>
      <c r="D25" s="56">
        <f>SUM(D26:D27)</f>
        <v>0</v>
      </c>
      <c r="E25" s="126">
        <f>SUM(E26:E27)</f>
        <v>0</v>
      </c>
    </row>
    <row r="26" spans="1:5" s="20" customFormat="1" ht="16.5">
      <c r="A26" s="22" t="s">
        <v>19</v>
      </c>
      <c r="B26" s="23">
        <v>141</v>
      </c>
      <c r="C26" s="23" t="s">
        <v>20</v>
      </c>
      <c r="D26" s="55">
        <v>0</v>
      </c>
      <c r="E26" s="127">
        <v>0</v>
      </c>
    </row>
    <row r="27" spans="1:5" s="20" customFormat="1" ht="16.5">
      <c r="A27" s="22" t="s">
        <v>21</v>
      </c>
      <c r="B27" s="23">
        <v>149</v>
      </c>
      <c r="C27" s="23"/>
      <c r="D27" s="55"/>
      <c r="E27" s="127"/>
    </row>
    <row r="28" spans="1:5" s="20" customFormat="1" ht="16.5">
      <c r="A28" s="24" t="s">
        <v>22</v>
      </c>
      <c r="B28" s="25">
        <v>150</v>
      </c>
      <c r="C28" s="25"/>
      <c r="D28" s="56">
        <f>SUM(D29:D33)</f>
        <v>5886237652</v>
      </c>
      <c r="E28" s="126">
        <f>SUM(E29:E32)</f>
        <v>7458603492</v>
      </c>
    </row>
    <row r="29" spans="1:5" s="20" customFormat="1" ht="16.5">
      <c r="A29" s="22" t="s">
        <v>23</v>
      </c>
      <c r="B29" s="23">
        <v>151</v>
      </c>
      <c r="C29" s="23"/>
      <c r="D29" s="55">
        <v>428215871</v>
      </c>
      <c r="E29" s="127"/>
    </row>
    <row r="30" spans="1:5" s="20" customFormat="1" ht="16.5">
      <c r="A30" s="22" t="s">
        <v>24</v>
      </c>
      <c r="B30" s="23">
        <v>152</v>
      </c>
      <c r="C30" s="23"/>
      <c r="D30" s="55">
        <v>5334992781</v>
      </c>
      <c r="E30" s="127">
        <v>7458603492</v>
      </c>
    </row>
    <row r="31" spans="1:5" s="20" customFormat="1" ht="16.5">
      <c r="A31" s="22" t="s">
        <v>25</v>
      </c>
      <c r="B31" s="23">
        <v>154</v>
      </c>
      <c r="C31" s="23" t="s">
        <v>26</v>
      </c>
      <c r="D31" s="55"/>
      <c r="E31" s="127"/>
    </row>
    <row r="32" spans="1:5" s="20" customFormat="1" ht="16.5" customHeight="1">
      <c r="A32" s="22" t="s">
        <v>217</v>
      </c>
      <c r="B32" s="23">
        <v>157</v>
      </c>
      <c r="C32" s="23"/>
      <c r="D32" s="55"/>
      <c r="E32" s="127"/>
    </row>
    <row r="33" spans="1:5" s="20" customFormat="1" ht="16.5">
      <c r="A33" s="22" t="s">
        <v>216</v>
      </c>
      <c r="B33" s="23">
        <v>158</v>
      </c>
      <c r="C33" s="23"/>
      <c r="D33" s="55">
        <v>123029000</v>
      </c>
      <c r="E33" s="127">
        <v>3000000</v>
      </c>
    </row>
    <row r="34" spans="1:5" s="20" customFormat="1" ht="16.5">
      <c r="A34" s="24"/>
      <c r="B34" s="25"/>
      <c r="C34" s="29"/>
      <c r="D34" s="55"/>
      <c r="E34" s="126"/>
    </row>
    <row r="35" spans="1:5" s="20" customFormat="1" ht="33">
      <c r="A35" s="24" t="s">
        <v>27</v>
      </c>
      <c r="B35" s="25">
        <v>200</v>
      </c>
      <c r="C35" s="29"/>
      <c r="D35" s="56">
        <f>D36+D42+D53+D56+D61</f>
        <v>388563081369</v>
      </c>
      <c r="E35" s="126">
        <f>E36+E42+E53+E56+E61</f>
        <v>397410037720</v>
      </c>
    </row>
    <row r="36" spans="1:5" s="20" customFormat="1" ht="16.5">
      <c r="A36" s="24" t="s">
        <v>28</v>
      </c>
      <c r="B36" s="25">
        <v>210</v>
      </c>
      <c r="C36" s="25"/>
      <c r="D36" s="56">
        <f>SUM(D37:D41)</f>
        <v>0</v>
      </c>
      <c r="E36" s="127"/>
    </row>
    <row r="37" spans="1:5" s="20" customFormat="1" ht="16.5">
      <c r="A37" s="22" t="s">
        <v>29</v>
      </c>
      <c r="B37" s="23">
        <v>211</v>
      </c>
      <c r="C37" s="23"/>
      <c r="D37" s="55"/>
      <c r="E37" s="127"/>
    </row>
    <row r="38" spans="1:5" s="20" customFormat="1" ht="16.5">
      <c r="A38" s="22" t="s">
        <v>30</v>
      </c>
      <c r="B38" s="23">
        <v>212</v>
      </c>
      <c r="C38" s="23"/>
      <c r="D38" s="55"/>
      <c r="E38" s="127"/>
    </row>
    <row r="39" spans="1:5" s="20" customFormat="1" ht="16.5">
      <c r="A39" s="22" t="s">
        <v>31</v>
      </c>
      <c r="B39" s="23">
        <v>213</v>
      </c>
      <c r="C39" s="23" t="s">
        <v>32</v>
      </c>
      <c r="D39" s="55"/>
      <c r="E39" s="127"/>
    </row>
    <row r="40" spans="1:5" s="20" customFormat="1" ht="16.5">
      <c r="A40" s="22" t="s">
        <v>33</v>
      </c>
      <c r="B40" s="23">
        <v>218</v>
      </c>
      <c r="C40" s="23" t="s">
        <v>34</v>
      </c>
      <c r="D40" s="55"/>
      <c r="E40" s="127"/>
    </row>
    <row r="41" spans="1:5" s="20" customFormat="1" ht="16.5">
      <c r="A41" s="22" t="s">
        <v>35</v>
      </c>
      <c r="B41" s="23">
        <v>219</v>
      </c>
      <c r="C41" s="23"/>
      <c r="D41" s="55"/>
      <c r="E41" s="126"/>
    </row>
    <row r="42" spans="1:5" s="20" customFormat="1" ht="16.5">
      <c r="A42" s="24" t="s">
        <v>36</v>
      </c>
      <c r="B42" s="25">
        <v>220</v>
      </c>
      <c r="C42" s="25"/>
      <c r="D42" s="56">
        <f>D43+D46+D49+D52</f>
        <v>302679472712</v>
      </c>
      <c r="E42" s="126">
        <f>E43+E46+E49+E52</f>
        <v>386786086965</v>
      </c>
    </row>
    <row r="43" spans="1:5" s="20" customFormat="1" ht="16.5">
      <c r="A43" s="22" t="s">
        <v>37</v>
      </c>
      <c r="B43" s="23">
        <v>221</v>
      </c>
      <c r="C43" s="23" t="s">
        <v>38</v>
      </c>
      <c r="D43" s="55">
        <f>D44+D45</f>
        <v>302679472712</v>
      </c>
      <c r="E43" s="127">
        <f>E44+E45</f>
        <v>161792756286</v>
      </c>
    </row>
    <row r="44" spans="1:5" s="20" customFormat="1" ht="16.5">
      <c r="A44" s="22" t="s">
        <v>39</v>
      </c>
      <c r="B44" s="23">
        <v>222</v>
      </c>
      <c r="C44" s="23"/>
      <c r="D44" s="55">
        <v>338214752290</v>
      </c>
      <c r="E44" s="127">
        <v>183828126866</v>
      </c>
    </row>
    <row r="45" spans="1:5" s="20" customFormat="1" ht="16.5">
      <c r="A45" s="22" t="s">
        <v>40</v>
      </c>
      <c r="B45" s="23">
        <v>223</v>
      </c>
      <c r="C45" s="23"/>
      <c r="D45" s="55">
        <v>-35535279578</v>
      </c>
      <c r="E45" s="127">
        <v>-22035370580</v>
      </c>
    </row>
    <row r="46" spans="1:5" s="20" customFormat="1" ht="17.25" thickBot="1">
      <c r="A46" s="137" t="s">
        <v>41</v>
      </c>
      <c r="B46" s="46">
        <v>224</v>
      </c>
      <c r="C46" s="46" t="s">
        <v>42</v>
      </c>
      <c r="D46" s="138">
        <f>D47+D48</f>
        <v>0</v>
      </c>
      <c r="E46" s="139">
        <f>E47+E48</f>
        <v>0</v>
      </c>
    </row>
    <row r="47" spans="1:5" s="20" customFormat="1" ht="17.25" thickTop="1">
      <c r="A47" s="103" t="s">
        <v>39</v>
      </c>
      <c r="B47" s="121">
        <v>225</v>
      </c>
      <c r="C47" s="121"/>
      <c r="D47" s="106"/>
      <c r="E47" s="129"/>
    </row>
    <row r="48" spans="1:5" s="20" customFormat="1" ht="16.5">
      <c r="A48" s="22" t="s">
        <v>40</v>
      </c>
      <c r="B48" s="31">
        <v>226</v>
      </c>
      <c r="C48" s="31"/>
      <c r="D48" s="55"/>
      <c r="E48" s="127"/>
    </row>
    <row r="49" spans="1:5" s="20" customFormat="1" ht="16.5">
      <c r="A49" s="22" t="s">
        <v>43</v>
      </c>
      <c r="B49" s="31">
        <v>227</v>
      </c>
      <c r="C49" s="31" t="s">
        <v>44</v>
      </c>
      <c r="D49" s="55">
        <f>D50+D51</f>
        <v>0</v>
      </c>
      <c r="E49" s="127">
        <f>E50+E51</f>
        <v>76723378300</v>
      </c>
    </row>
    <row r="50" spans="1:5" s="20" customFormat="1" ht="16.5">
      <c r="A50" s="22" t="s">
        <v>39</v>
      </c>
      <c r="B50" s="23">
        <v>228</v>
      </c>
      <c r="C50" s="23"/>
      <c r="D50" s="55"/>
      <c r="E50" s="127">
        <v>79232404441</v>
      </c>
    </row>
    <row r="51" spans="1:5" s="20" customFormat="1" ht="16.5">
      <c r="A51" s="22" t="s">
        <v>40</v>
      </c>
      <c r="B51" s="23">
        <v>229</v>
      </c>
      <c r="C51" s="23"/>
      <c r="D51" s="55"/>
      <c r="E51" s="127">
        <v>-2509026141</v>
      </c>
    </row>
    <row r="52" spans="1:5" s="20" customFormat="1" ht="16.5">
      <c r="A52" s="22" t="s">
        <v>45</v>
      </c>
      <c r="B52" s="23">
        <v>230</v>
      </c>
      <c r="C52" s="23" t="s">
        <v>46</v>
      </c>
      <c r="D52" s="55"/>
      <c r="E52" s="127">
        <v>148269952379</v>
      </c>
    </row>
    <row r="53" spans="1:5" s="20" customFormat="1" ht="16.5">
      <c r="A53" s="24" t="s">
        <v>47</v>
      </c>
      <c r="B53" s="25">
        <v>240</v>
      </c>
      <c r="C53" s="23" t="s">
        <v>48</v>
      </c>
      <c r="D53" s="55">
        <f>SUM(D54:D55)</f>
        <v>0</v>
      </c>
      <c r="E53" s="127">
        <f>SUM(E54:E55)</f>
        <v>0</v>
      </c>
    </row>
    <row r="54" spans="1:5" s="20" customFormat="1" ht="16.5">
      <c r="A54" s="22" t="s">
        <v>39</v>
      </c>
      <c r="B54" s="23">
        <v>241</v>
      </c>
      <c r="C54" s="25"/>
      <c r="D54" s="56"/>
      <c r="E54" s="126"/>
    </row>
    <row r="55" spans="1:5" s="20" customFormat="1" ht="16.5">
      <c r="A55" s="22" t="s">
        <v>40</v>
      </c>
      <c r="B55" s="23">
        <v>242</v>
      </c>
      <c r="C55" s="23"/>
      <c r="D55" s="55"/>
      <c r="E55" s="127"/>
    </row>
    <row r="56" spans="1:5" s="20" customFormat="1" ht="16.5">
      <c r="A56" s="57" t="s">
        <v>49</v>
      </c>
      <c r="B56" s="25">
        <v>250</v>
      </c>
      <c r="C56" s="23"/>
      <c r="D56" s="56">
        <f>SUM(D57:D60)</f>
        <v>0</v>
      </c>
      <c r="E56" s="126">
        <f>SUM(E57:E60)</f>
        <v>0</v>
      </c>
    </row>
    <row r="57" spans="1:5" s="20" customFormat="1" ht="16.5">
      <c r="A57" s="22" t="s">
        <v>50</v>
      </c>
      <c r="B57" s="23">
        <v>251</v>
      </c>
      <c r="C57" s="25"/>
      <c r="D57" s="56"/>
      <c r="E57" s="126"/>
    </row>
    <row r="58" spans="1:5" s="20" customFormat="1" ht="16.5">
      <c r="A58" s="22" t="s">
        <v>51</v>
      </c>
      <c r="B58" s="23">
        <v>252</v>
      </c>
      <c r="C58" s="23"/>
      <c r="D58" s="55"/>
      <c r="E58" s="127"/>
    </row>
    <row r="59" spans="1:5" s="20" customFormat="1" ht="16.5">
      <c r="A59" s="22" t="s">
        <v>52</v>
      </c>
      <c r="B59" s="23">
        <v>258</v>
      </c>
      <c r="C59" s="23" t="s">
        <v>53</v>
      </c>
      <c r="D59" s="55"/>
      <c r="E59" s="127"/>
    </row>
    <row r="60" spans="1:5" s="20" customFormat="1" ht="33">
      <c r="A60" s="22" t="s">
        <v>54</v>
      </c>
      <c r="B60" s="23">
        <v>259</v>
      </c>
      <c r="C60" s="23"/>
      <c r="D60" s="55"/>
      <c r="E60" s="127"/>
    </row>
    <row r="61" spans="1:5" s="20" customFormat="1" ht="16.5">
      <c r="A61" s="24" t="s">
        <v>55</v>
      </c>
      <c r="B61" s="25">
        <v>260</v>
      </c>
      <c r="C61" s="23"/>
      <c r="D61" s="56">
        <f>SUM(D62:D64)</f>
        <v>85883608657</v>
      </c>
      <c r="E61" s="126">
        <f>SUM(E62:E64)</f>
        <v>10623950755</v>
      </c>
    </row>
    <row r="62" spans="1:5" s="20" customFormat="1" ht="16.5">
      <c r="A62" s="22" t="s">
        <v>56</v>
      </c>
      <c r="B62" s="23">
        <v>261</v>
      </c>
      <c r="C62" s="23" t="s">
        <v>57</v>
      </c>
      <c r="D62" s="55">
        <v>85883608657</v>
      </c>
      <c r="E62" s="127">
        <v>10623950755</v>
      </c>
    </row>
    <row r="63" spans="1:5" s="20" customFormat="1" ht="16.5">
      <c r="A63" s="22" t="s">
        <v>58</v>
      </c>
      <c r="B63" s="23">
        <v>262</v>
      </c>
      <c r="C63" s="23" t="s">
        <v>59</v>
      </c>
      <c r="D63" s="55"/>
      <c r="E63" s="127"/>
    </row>
    <row r="64" spans="1:5" s="20" customFormat="1" ht="17.25" thickBot="1">
      <c r="A64" s="22" t="s">
        <v>60</v>
      </c>
      <c r="B64" s="23">
        <v>268</v>
      </c>
      <c r="C64" s="23"/>
      <c r="D64" s="54"/>
      <c r="E64" s="127"/>
    </row>
    <row r="65" spans="1:5" s="20" customFormat="1" ht="16.5">
      <c r="A65" s="58"/>
      <c r="B65" s="52"/>
      <c r="C65" s="59"/>
      <c r="D65" s="60"/>
      <c r="E65" s="130"/>
    </row>
    <row r="66" spans="1:5" s="20" customFormat="1" ht="16.5">
      <c r="A66" s="61" t="s">
        <v>61</v>
      </c>
      <c r="B66" s="25">
        <v>270</v>
      </c>
      <c r="C66" s="29"/>
      <c r="D66" s="56">
        <f>D10+D35</f>
        <v>424982476272</v>
      </c>
      <c r="E66" s="126">
        <f>E10+E35</f>
        <v>415639910681</v>
      </c>
    </row>
    <row r="67" spans="1:5" s="20" customFormat="1" ht="17.25" thickBot="1">
      <c r="A67" s="136"/>
      <c r="B67" s="32"/>
      <c r="C67" s="32"/>
      <c r="D67" s="65"/>
      <c r="E67" s="131"/>
    </row>
    <row r="68" spans="1:5" s="20" customFormat="1" ht="16.5">
      <c r="A68" s="135" t="s">
        <v>62</v>
      </c>
      <c r="B68" s="31"/>
      <c r="C68" s="31"/>
      <c r="D68" s="55"/>
      <c r="E68" s="127"/>
    </row>
    <row r="69" spans="1:5" s="20" customFormat="1" ht="16.5">
      <c r="A69" s="24"/>
      <c r="B69" s="25"/>
      <c r="C69" s="29"/>
      <c r="D69" s="56"/>
      <c r="E69" s="126"/>
    </row>
    <row r="70" spans="1:5" s="20" customFormat="1" ht="16.5">
      <c r="A70" s="24" t="s">
        <v>63</v>
      </c>
      <c r="B70" s="25">
        <v>300</v>
      </c>
      <c r="C70" s="29"/>
      <c r="D70" s="56">
        <f>D71+D84</f>
        <v>249597090922</v>
      </c>
      <c r="E70" s="126">
        <f>E71+E84</f>
        <v>266526317256</v>
      </c>
    </row>
    <row r="71" spans="1:5" s="20" customFormat="1" ht="16.5">
      <c r="A71" s="24" t="s">
        <v>64</v>
      </c>
      <c r="B71" s="25">
        <v>310</v>
      </c>
      <c r="C71" s="25"/>
      <c r="D71" s="56">
        <f>SUM(D72:D83)</f>
        <v>43098393342</v>
      </c>
      <c r="E71" s="126">
        <f>SUM(E72:E83)</f>
        <v>89457407651</v>
      </c>
    </row>
    <row r="72" spans="1:5" s="20" customFormat="1" ht="16.5">
      <c r="A72" s="22" t="s">
        <v>65</v>
      </c>
      <c r="B72" s="23">
        <v>311</v>
      </c>
      <c r="C72" s="23" t="s">
        <v>66</v>
      </c>
      <c r="D72" s="55">
        <v>16146900000</v>
      </c>
      <c r="E72" s="127">
        <v>32293800000</v>
      </c>
    </row>
    <row r="73" spans="1:5" s="20" customFormat="1" ht="16.5">
      <c r="A73" s="22" t="s">
        <v>67</v>
      </c>
      <c r="B73" s="23">
        <v>312</v>
      </c>
      <c r="C73" s="23"/>
      <c r="D73" s="55">
        <v>15198731455</v>
      </c>
      <c r="E73" s="127">
        <v>47844193243</v>
      </c>
    </row>
    <row r="74" spans="1:5" s="20" customFormat="1" ht="16.5">
      <c r="A74" s="22" t="s">
        <v>68</v>
      </c>
      <c r="B74" s="23">
        <v>313</v>
      </c>
      <c r="C74" s="23"/>
      <c r="D74" s="55"/>
      <c r="E74" s="127"/>
    </row>
    <row r="75" spans="1:5" s="20" customFormat="1" ht="16.5">
      <c r="A75" s="22" t="s">
        <v>69</v>
      </c>
      <c r="B75" s="23">
        <v>314</v>
      </c>
      <c r="C75" s="23" t="s">
        <v>70</v>
      </c>
      <c r="D75" s="55">
        <v>3267004782</v>
      </c>
      <c r="E75" s="127">
        <v>13927853</v>
      </c>
    </row>
    <row r="76" spans="1:5" s="20" customFormat="1" ht="16.5">
      <c r="A76" s="22" t="s">
        <v>71</v>
      </c>
      <c r="B76" s="23">
        <v>315</v>
      </c>
      <c r="C76" s="23"/>
      <c r="D76" s="55">
        <v>110056793</v>
      </c>
      <c r="E76" s="127">
        <v>292140515</v>
      </c>
    </row>
    <row r="77" spans="1:5" s="20" customFormat="1" ht="16.5">
      <c r="A77" s="22" t="s">
        <v>72</v>
      </c>
      <c r="B77" s="23">
        <v>316</v>
      </c>
      <c r="C77" s="23" t="s">
        <v>73</v>
      </c>
      <c r="D77" s="55">
        <v>2647880158</v>
      </c>
      <c r="E77" s="127">
        <v>2308985462</v>
      </c>
    </row>
    <row r="78" spans="1:5" s="20" customFormat="1" ht="16.5">
      <c r="A78" s="22" t="s">
        <v>74</v>
      </c>
      <c r="B78" s="23">
        <v>317</v>
      </c>
      <c r="C78" s="23"/>
      <c r="D78" s="55"/>
      <c r="E78" s="127"/>
    </row>
    <row r="79" spans="1:5" s="20" customFormat="1" ht="33">
      <c r="A79" s="22" t="s">
        <v>75</v>
      </c>
      <c r="B79" s="23">
        <v>318</v>
      </c>
      <c r="C79" s="23"/>
      <c r="D79" s="55"/>
      <c r="E79" s="127"/>
    </row>
    <row r="80" spans="1:5" s="20" customFormat="1" ht="22.5" customHeight="1">
      <c r="A80" s="22" t="s">
        <v>76</v>
      </c>
      <c r="B80" s="23">
        <v>319</v>
      </c>
      <c r="C80" s="23" t="s">
        <v>77</v>
      </c>
      <c r="D80" s="55">
        <v>4938856923</v>
      </c>
      <c r="E80" s="127">
        <v>5464122040</v>
      </c>
    </row>
    <row r="81" spans="1:5" s="20" customFormat="1" ht="16.5">
      <c r="A81" s="22" t="s">
        <v>78</v>
      </c>
      <c r="B81" s="23">
        <v>320</v>
      </c>
      <c r="C81" s="25"/>
      <c r="D81" s="55"/>
      <c r="E81" s="127"/>
    </row>
    <row r="82" spans="1:5" s="20" customFormat="1" ht="16.5">
      <c r="A82" s="22" t="s">
        <v>218</v>
      </c>
      <c r="B82" s="23">
        <v>323</v>
      </c>
      <c r="C82" s="25"/>
      <c r="D82" s="55">
        <v>788963231</v>
      </c>
      <c r="E82" s="127">
        <v>1240238538</v>
      </c>
    </row>
    <row r="83" spans="1:5" s="20" customFormat="1" ht="21" customHeight="1">
      <c r="A83" s="22" t="s">
        <v>219</v>
      </c>
      <c r="B83" s="23">
        <v>327</v>
      </c>
      <c r="C83" s="25"/>
      <c r="D83" s="55"/>
      <c r="E83" s="127"/>
    </row>
    <row r="84" spans="1:5" s="20" customFormat="1" ht="16.5">
      <c r="A84" s="24" t="s">
        <v>79</v>
      </c>
      <c r="B84" s="25">
        <v>330</v>
      </c>
      <c r="C84" s="25"/>
      <c r="D84" s="56">
        <f>SUM(D85:D93)</f>
        <v>206498697580</v>
      </c>
      <c r="E84" s="126">
        <f>SUM(E85:E93)</f>
        <v>177068909605</v>
      </c>
    </row>
    <row r="85" spans="1:5" s="20" customFormat="1" ht="16.5">
      <c r="A85" s="22" t="s">
        <v>80</v>
      </c>
      <c r="B85" s="23">
        <v>331</v>
      </c>
      <c r="C85" s="23"/>
      <c r="D85" s="55"/>
      <c r="E85" s="127"/>
    </row>
    <row r="86" spans="1:5" s="20" customFormat="1" ht="16.5">
      <c r="A86" s="22" t="s">
        <v>81</v>
      </c>
      <c r="B86" s="23">
        <v>332</v>
      </c>
      <c r="C86" s="23" t="s">
        <v>82</v>
      </c>
      <c r="D86" s="55"/>
      <c r="E86" s="127"/>
    </row>
    <row r="87" spans="1:5" s="20" customFormat="1" ht="16.5">
      <c r="A87" s="22" t="s">
        <v>83</v>
      </c>
      <c r="B87" s="23">
        <v>333</v>
      </c>
      <c r="C87" s="23"/>
      <c r="D87" s="55"/>
      <c r="E87" s="127"/>
    </row>
    <row r="88" spans="1:5" s="20" customFormat="1" ht="16.5">
      <c r="A88" s="22" t="s">
        <v>84</v>
      </c>
      <c r="B88" s="23">
        <v>334</v>
      </c>
      <c r="C88" s="23" t="s">
        <v>85</v>
      </c>
      <c r="D88" s="55">
        <v>206494927580</v>
      </c>
      <c r="E88" s="127">
        <v>177065139605</v>
      </c>
    </row>
    <row r="89" spans="1:5" s="20" customFormat="1" ht="16.5">
      <c r="A89" s="22" t="s">
        <v>86</v>
      </c>
      <c r="B89" s="23">
        <v>335</v>
      </c>
      <c r="C89" s="23" t="s">
        <v>59</v>
      </c>
      <c r="D89" s="55"/>
      <c r="E89" s="127"/>
    </row>
    <row r="90" spans="1:5" s="20" customFormat="1" ht="16.5">
      <c r="A90" s="22" t="s">
        <v>87</v>
      </c>
      <c r="B90" s="23">
        <v>336</v>
      </c>
      <c r="C90" s="23"/>
      <c r="D90" s="55">
        <v>3770000</v>
      </c>
      <c r="E90" s="127">
        <v>3770000</v>
      </c>
    </row>
    <row r="91" spans="1:5" s="20" customFormat="1" ht="16.5">
      <c r="A91" s="22" t="s">
        <v>88</v>
      </c>
      <c r="B91" s="23">
        <v>337</v>
      </c>
      <c r="C91" s="23"/>
      <c r="D91" s="55"/>
      <c r="E91" s="127"/>
    </row>
    <row r="92" spans="1:5" s="20" customFormat="1" ht="16.5">
      <c r="A92" s="22" t="s">
        <v>220</v>
      </c>
      <c r="B92" s="23">
        <v>338</v>
      </c>
      <c r="C92" s="23"/>
      <c r="D92" s="55"/>
      <c r="E92" s="127"/>
    </row>
    <row r="93" spans="1:5" s="20" customFormat="1" ht="16.5">
      <c r="A93" s="22" t="s">
        <v>221</v>
      </c>
      <c r="B93" s="23">
        <v>339</v>
      </c>
      <c r="C93" s="29"/>
      <c r="D93" s="55"/>
      <c r="E93" s="127"/>
    </row>
    <row r="94" spans="1:5" s="20" customFormat="1" ht="17.25" thickBot="1">
      <c r="A94" s="45"/>
      <c r="B94" s="64"/>
      <c r="C94" s="47"/>
      <c r="D94" s="102"/>
      <c r="E94" s="128"/>
    </row>
    <row r="95" spans="1:5" s="20" customFormat="1" ht="17.25" thickTop="1">
      <c r="A95" s="140" t="s">
        <v>89</v>
      </c>
      <c r="B95" s="141">
        <v>400</v>
      </c>
      <c r="C95" s="125"/>
      <c r="D95" s="142">
        <f>D96+D109</f>
        <v>175385385350</v>
      </c>
      <c r="E95" s="143">
        <f>E96+E109</f>
        <v>149116593425</v>
      </c>
    </row>
    <row r="96" spans="1:5" s="20" customFormat="1" ht="16.5">
      <c r="A96" s="24" t="s">
        <v>90</v>
      </c>
      <c r="B96" s="25">
        <v>410</v>
      </c>
      <c r="C96" s="23" t="s">
        <v>91</v>
      </c>
      <c r="D96" s="56">
        <f>SUM(D97:D108)</f>
        <v>175385385350</v>
      </c>
      <c r="E96" s="126">
        <f>SUM(E97:E108)</f>
        <v>149116593425</v>
      </c>
    </row>
    <row r="97" spans="1:5" s="20" customFormat="1" ht="16.5">
      <c r="A97" s="22" t="s">
        <v>92</v>
      </c>
      <c r="B97" s="23">
        <v>411</v>
      </c>
      <c r="C97" s="23"/>
      <c r="D97" s="55">
        <v>149973470000</v>
      </c>
      <c r="E97" s="127">
        <v>149973470000</v>
      </c>
    </row>
    <row r="98" spans="1:5" s="20" customFormat="1" ht="16.5">
      <c r="A98" s="22" t="s">
        <v>93</v>
      </c>
      <c r="B98" s="23">
        <v>412</v>
      </c>
      <c r="C98" s="23"/>
      <c r="D98" s="55"/>
      <c r="E98" s="127"/>
    </row>
    <row r="99" spans="1:5" s="20" customFormat="1" ht="16.5">
      <c r="A99" s="22" t="s">
        <v>94</v>
      </c>
      <c r="B99" s="31">
        <v>413</v>
      </c>
      <c r="C99" s="31"/>
      <c r="D99" s="55"/>
      <c r="E99" s="127"/>
    </row>
    <row r="100" spans="1:5" s="20" customFormat="1" ht="16.5">
      <c r="A100" s="22" t="s">
        <v>95</v>
      </c>
      <c r="B100" s="31">
        <v>414</v>
      </c>
      <c r="C100" s="31"/>
      <c r="D100" s="55"/>
      <c r="E100" s="127"/>
    </row>
    <row r="101" spans="1:5" s="20" customFormat="1" ht="16.5">
      <c r="A101" s="22" t="s">
        <v>96</v>
      </c>
      <c r="B101" s="31">
        <v>415</v>
      </c>
      <c r="C101" s="31"/>
      <c r="D101" s="55"/>
      <c r="E101" s="127"/>
    </row>
    <row r="102" spans="1:5" s="20" customFormat="1" ht="16.5">
      <c r="A102" s="22" t="s">
        <v>97</v>
      </c>
      <c r="B102" s="31">
        <v>416</v>
      </c>
      <c r="C102" s="31"/>
      <c r="D102" s="55">
        <v>-6755964469</v>
      </c>
      <c r="E102" s="127">
        <v>-10803359023</v>
      </c>
    </row>
    <row r="103" spans="1:5" s="20" customFormat="1" ht="16.5">
      <c r="A103" s="22" t="s">
        <v>98</v>
      </c>
      <c r="B103" s="31">
        <v>417</v>
      </c>
      <c r="C103" s="31"/>
      <c r="D103" s="55">
        <v>5608372279</v>
      </c>
      <c r="E103" s="127">
        <v>4468813439</v>
      </c>
    </row>
    <row r="104" spans="1:5" s="20" customFormat="1" ht="16.5">
      <c r="A104" s="22" t="s">
        <v>99</v>
      </c>
      <c r="B104" s="31">
        <v>418</v>
      </c>
      <c r="C104" s="31"/>
      <c r="D104" s="55">
        <v>3150524887</v>
      </c>
      <c r="E104" s="127">
        <v>2010966047</v>
      </c>
    </row>
    <row r="105" spans="1:5" s="20" customFormat="1" ht="16.5">
      <c r="A105" s="22" t="s">
        <v>100</v>
      </c>
      <c r="B105" s="23">
        <v>419</v>
      </c>
      <c r="C105" s="23"/>
      <c r="D105" s="54"/>
      <c r="E105" s="127"/>
    </row>
    <row r="106" spans="1:5" s="20" customFormat="1" ht="16.5">
      <c r="A106" s="22" t="s">
        <v>101</v>
      </c>
      <c r="B106" s="23">
        <v>420</v>
      </c>
      <c r="C106" s="23"/>
      <c r="D106" s="54">
        <v>23408982653</v>
      </c>
      <c r="E106" s="127">
        <v>3466702962</v>
      </c>
    </row>
    <row r="107" spans="1:5" s="20" customFormat="1" ht="16.5">
      <c r="A107" s="22" t="s">
        <v>102</v>
      </c>
      <c r="B107" s="23">
        <v>421</v>
      </c>
      <c r="C107" s="23"/>
      <c r="D107" s="54"/>
      <c r="E107" s="127"/>
    </row>
    <row r="108" spans="1:5" s="20" customFormat="1" ht="16.5">
      <c r="A108" s="22" t="s">
        <v>222</v>
      </c>
      <c r="B108" s="23">
        <v>422</v>
      </c>
      <c r="C108" s="23"/>
      <c r="D108" s="54"/>
      <c r="E108" s="127"/>
    </row>
    <row r="109" spans="1:5" s="20" customFormat="1" ht="16.5">
      <c r="A109" s="24" t="s">
        <v>103</v>
      </c>
      <c r="B109" s="25">
        <v>430</v>
      </c>
      <c r="C109" s="25"/>
      <c r="D109" s="53">
        <f>SUM(D110:D111)</f>
        <v>0</v>
      </c>
      <c r="E109" s="126">
        <f>SUM(E110:E111)</f>
        <v>0</v>
      </c>
    </row>
    <row r="110" spans="1:5" s="20" customFormat="1" ht="16.5">
      <c r="A110" s="22" t="s">
        <v>223</v>
      </c>
      <c r="B110" s="23">
        <v>432</v>
      </c>
      <c r="C110" s="23" t="s">
        <v>104</v>
      </c>
      <c r="D110" s="54"/>
      <c r="E110" s="127"/>
    </row>
    <row r="111" spans="1:5" s="20" customFormat="1" ht="17.25" thickBot="1">
      <c r="A111" s="22" t="s">
        <v>224</v>
      </c>
      <c r="B111" s="23">
        <v>433</v>
      </c>
      <c r="C111" s="23"/>
      <c r="D111" s="54"/>
      <c r="E111" s="127"/>
    </row>
    <row r="112" spans="1:5" s="20" customFormat="1" ht="16.5">
      <c r="A112" s="58"/>
      <c r="B112" s="52"/>
      <c r="C112" s="59"/>
      <c r="D112" s="60"/>
      <c r="E112" s="130"/>
    </row>
    <row r="113" spans="1:6" s="20" customFormat="1" ht="33.75" thickBot="1">
      <c r="A113" s="43" t="s">
        <v>105</v>
      </c>
      <c r="B113" s="33">
        <v>440</v>
      </c>
      <c r="C113" s="18"/>
      <c r="D113" s="67">
        <f>D70+D95</f>
        <v>424982476272</v>
      </c>
      <c r="E113" s="132">
        <f>E70+E95</f>
        <v>415642910681</v>
      </c>
      <c r="F113" s="68">
        <f>D66-D113</f>
        <v>0</v>
      </c>
    </row>
    <row r="114" spans="1:4" s="20" customFormat="1" ht="16.5">
      <c r="A114" s="34"/>
      <c r="D114" s="68"/>
    </row>
    <row r="115" spans="1:5" s="20" customFormat="1" ht="16.5">
      <c r="A115" s="149" t="s">
        <v>106</v>
      </c>
      <c r="B115" s="149"/>
      <c r="C115" s="149"/>
      <c r="D115" s="149"/>
      <c r="E115" s="149"/>
    </row>
    <row r="116" s="20" customFormat="1" ht="17.25" thickBot="1">
      <c r="A116" s="34"/>
    </row>
    <row r="117" spans="1:5" s="20" customFormat="1" ht="33" thickBot="1" thickTop="1">
      <c r="A117" s="36" t="s">
        <v>107</v>
      </c>
      <c r="B117" s="83"/>
      <c r="C117" s="108" t="s">
        <v>2</v>
      </c>
      <c r="D117" s="84" t="s">
        <v>197</v>
      </c>
      <c r="E117" s="105" t="s">
        <v>196</v>
      </c>
    </row>
    <row r="118" spans="1:5" s="20" customFormat="1" ht="16.5">
      <c r="A118" s="22" t="s">
        <v>108</v>
      </c>
      <c r="B118" s="23"/>
      <c r="C118" s="23">
        <v>24</v>
      </c>
      <c r="D118" s="69"/>
      <c r="E118" s="70"/>
    </row>
    <row r="119" spans="1:5" s="20" customFormat="1" ht="33">
      <c r="A119" s="22" t="s">
        <v>109</v>
      </c>
      <c r="B119" s="71"/>
      <c r="C119" s="71"/>
      <c r="D119" s="69"/>
      <c r="E119" s="70"/>
    </row>
    <row r="120" spans="1:5" s="20" customFormat="1" ht="33">
      <c r="A120" s="22" t="s">
        <v>110</v>
      </c>
      <c r="B120" s="71"/>
      <c r="C120" s="71"/>
      <c r="D120" s="69"/>
      <c r="E120" s="70"/>
    </row>
    <row r="121" spans="1:5" s="20" customFormat="1" ht="16.5">
      <c r="A121" s="22" t="s">
        <v>111</v>
      </c>
      <c r="B121" s="71"/>
      <c r="C121" s="71"/>
      <c r="D121" s="69"/>
      <c r="E121" s="70"/>
    </row>
    <row r="122" spans="1:5" s="20" customFormat="1" ht="16.5">
      <c r="A122" s="22" t="s">
        <v>112</v>
      </c>
      <c r="B122" s="72"/>
      <c r="C122" s="72"/>
      <c r="D122" s="73"/>
      <c r="E122" s="70"/>
    </row>
    <row r="123" spans="1:5" s="20" customFormat="1" ht="17.25" thickBot="1">
      <c r="A123" s="45" t="s">
        <v>113</v>
      </c>
      <c r="B123" s="74"/>
      <c r="C123" s="74"/>
      <c r="D123" s="75"/>
      <c r="E123" s="76"/>
    </row>
    <row r="124" s="20" customFormat="1" ht="17.25" thickTop="1">
      <c r="A124" s="34"/>
    </row>
    <row r="125" spans="3:5" s="20" customFormat="1" ht="16.5">
      <c r="C125" s="150" t="s">
        <v>214</v>
      </c>
      <c r="D125" s="149"/>
      <c r="E125" s="149"/>
    </row>
    <row r="126" spans="1:5" s="20" customFormat="1" ht="16.5">
      <c r="A126" s="77" t="s">
        <v>199</v>
      </c>
      <c r="B126" s="77"/>
      <c r="C126" s="151" t="s">
        <v>142</v>
      </c>
      <c r="D126" s="151"/>
      <c r="E126" s="151"/>
    </row>
    <row r="127" spans="1:5" s="20" customFormat="1" ht="16.5">
      <c r="A127" s="77"/>
      <c r="B127" s="77"/>
      <c r="C127" s="35"/>
      <c r="D127" s="35"/>
      <c r="E127" s="35"/>
    </row>
    <row r="128" spans="1:5" s="20" customFormat="1" ht="16.5">
      <c r="A128" s="77"/>
      <c r="B128" s="77"/>
      <c r="C128" s="35"/>
      <c r="D128" s="35"/>
      <c r="E128" s="35"/>
    </row>
    <row r="129" spans="1:5" s="20" customFormat="1" ht="16.5">
      <c r="A129" s="77"/>
      <c r="B129" s="77"/>
      <c r="C129" s="35"/>
      <c r="D129" s="35"/>
      <c r="E129" s="35"/>
    </row>
    <row r="130" spans="1:5" s="20" customFormat="1" ht="16.5">
      <c r="A130" s="77"/>
      <c r="B130" s="77"/>
      <c r="C130" s="35"/>
      <c r="D130" s="35"/>
      <c r="E130" s="35"/>
    </row>
    <row r="131" spans="1:5" s="20" customFormat="1" ht="25.5" customHeight="1">
      <c r="A131" s="77" t="s">
        <v>200</v>
      </c>
      <c r="B131" s="78"/>
      <c r="C131" s="151" t="s">
        <v>198</v>
      </c>
      <c r="D131" s="151"/>
      <c r="E131" s="151"/>
    </row>
    <row r="133" ht="15">
      <c r="A133" s="7"/>
    </row>
    <row r="134" ht="15">
      <c r="A134" s="7"/>
    </row>
    <row r="135" ht="15">
      <c r="A135" s="7"/>
    </row>
    <row r="136" spans="1:4" ht="15">
      <c r="A136" s="7"/>
      <c r="D136" s="8"/>
    </row>
  </sheetData>
  <mergeCells count="9">
    <mergeCell ref="A6:E6"/>
    <mergeCell ref="B1:E1"/>
    <mergeCell ref="B2:E2"/>
    <mergeCell ref="B3:E3"/>
    <mergeCell ref="A5:E5"/>
    <mergeCell ref="A115:E115"/>
    <mergeCell ref="C125:E125"/>
    <mergeCell ref="C126:E126"/>
    <mergeCell ref="C131:E131"/>
  </mergeCells>
  <printOptions horizontalCentered="1"/>
  <pageMargins left="0.41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>&amp;C&amp;13-&amp;P&amp;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H19" sqref="H19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19.421875" style="2" bestFit="1" customWidth="1"/>
    <col min="5" max="5" width="19.57421875" style="2" customWidth="1"/>
    <col min="6" max="6" width="9.140625" style="2" customWidth="1"/>
    <col min="7" max="7" width="24.00390625" style="2" customWidth="1"/>
    <col min="8" max="16384" width="9.140625" style="2" customWidth="1"/>
  </cols>
  <sheetData>
    <row r="1" spans="1:5" ht="15" customHeight="1">
      <c r="A1" s="10" t="s">
        <v>195</v>
      </c>
      <c r="B1" s="152" t="s">
        <v>190</v>
      </c>
      <c r="C1" s="152"/>
      <c r="D1" s="152"/>
      <c r="E1" s="152"/>
    </row>
    <row r="2" spans="1:5" ht="15">
      <c r="A2" s="10"/>
      <c r="B2" s="158" t="s">
        <v>188</v>
      </c>
      <c r="C2" s="158"/>
      <c r="D2" s="158"/>
      <c r="E2" s="158"/>
    </row>
    <row r="3" spans="1:5" ht="15">
      <c r="A3" s="10"/>
      <c r="B3" s="158" t="s">
        <v>189</v>
      </c>
      <c r="C3" s="158"/>
      <c r="D3" s="158"/>
      <c r="E3" s="158"/>
    </row>
    <row r="4" spans="1:5" ht="15">
      <c r="A4" s="10"/>
      <c r="B4" s="11"/>
      <c r="C4" s="158"/>
      <c r="D4" s="158"/>
      <c r="E4" s="158"/>
    </row>
    <row r="5" spans="1:5" s="20" customFormat="1" ht="16.5">
      <c r="A5" s="149" t="s">
        <v>114</v>
      </c>
      <c r="B5" s="149"/>
      <c r="C5" s="149"/>
      <c r="D5" s="149"/>
      <c r="E5" s="149"/>
    </row>
    <row r="6" spans="1:5" s="20" customFormat="1" ht="16.5">
      <c r="A6" s="150" t="s">
        <v>213</v>
      </c>
      <c r="B6" s="150"/>
      <c r="C6" s="150"/>
      <c r="D6" s="150"/>
      <c r="E6" s="150"/>
    </row>
    <row r="7" spans="1:5" s="20" customFormat="1" ht="16.5">
      <c r="A7" s="21"/>
      <c r="B7" s="21"/>
      <c r="C7" s="21"/>
      <c r="D7" s="21"/>
      <c r="E7" s="21"/>
    </row>
    <row r="8" spans="1:5" s="20" customFormat="1" ht="17.25" thickBot="1">
      <c r="A8" s="15" t="s">
        <v>115</v>
      </c>
      <c r="E8" s="15" t="s">
        <v>205</v>
      </c>
    </row>
    <row r="9" spans="1:5" s="20" customFormat="1" ht="37.5" customHeight="1" thickBot="1" thickTop="1">
      <c r="A9" s="39" t="s">
        <v>107</v>
      </c>
      <c r="B9" s="40" t="s">
        <v>145</v>
      </c>
      <c r="C9" s="40" t="s">
        <v>2</v>
      </c>
      <c r="D9" s="40" t="s">
        <v>202</v>
      </c>
      <c r="E9" s="133" t="s">
        <v>201</v>
      </c>
    </row>
    <row r="10" spans="1:5" s="20" customFormat="1" ht="17.25" thickBot="1">
      <c r="A10" s="49">
        <v>1</v>
      </c>
      <c r="B10" s="38">
        <v>2</v>
      </c>
      <c r="C10" s="38">
        <v>3</v>
      </c>
      <c r="D10" s="38">
        <v>4</v>
      </c>
      <c r="E10" s="144">
        <v>5</v>
      </c>
    </row>
    <row r="11" spans="1:5" s="20" customFormat="1" ht="17.25" thickTop="1">
      <c r="A11" s="22" t="s">
        <v>116</v>
      </c>
      <c r="B11" s="41" t="s">
        <v>191</v>
      </c>
      <c r="C11" s="31" t="s">
        <v>117</v>
      </c>
      <c r="D11" s="42">
        <f>29606159341+'[1]KetQuaKinhDoanh'!$D$11</f>
        <v>57438279735</v>
      </c>
      <c r="E11" s="145">
        <f>'[2]KetQuaKinhDoanh'!$D$11+'[3]KetQuaKinhDoanh'!$D$11</f>
        <v>38541849500</v>
      </c>
    </row>
    <row r="12" spans="1:5" s="20" customFormat="1" ht="16.5">
      <c r="A12" s="22" t="s">
        <v>118</v>
      </c>
      <c r="B12" s="41" t="s">
        <v>192</v>
      </c>
      <c r="C12" s="31"/>
      <c r="D12" s="42"/>
      <c r="E12" s="145"/>
    </row>
    <row r="13" spans="1:5" s="26" customFormat="1" ht="33">
      <c r="A13" s="24" t="s">
        <v>119</v>
      </c>
      <c r="B13" s="29">
        <v>10</v>
      </c>
      <c r="C13" s="29"/>
      <c r="D13" s="30">
        <f>D11-D12</f>
        <v>57438279735</v>
      </c>
      <c r="E13" s="146">
        <f>E11-E12</f>
        <v>38541849500</v>
      </c>
    </row>
    <row r="14" spans="1:5" s="20" customFormat="1" ht="16.5">
      <c r="A14" s="22" t="s">
        <v>120</v>
      </c>
      <c r="B14" s="31">
        <v>11</v>
      </c>
      <c r="C14" s="31" t="s">
        <v>121</v>
      </c>
      <c r="D14" s="42">
        <v>19212285542</v>
      </c>
      <c r="E14" s="145">
        <f>'[2]KetQuaKinhDoanh'!$D$14+'[3]KetQuaKinhDoanh'!$D$14</f>
        <v>11415963399</v>
      </c>
    </row>
    <row r="15" spans="1:5" s="26" customFormat="1" ht="33">
      <c r="A15" s="24" t="s">
        <v>122</v>
      </c>
      <c r="B15" s="29">
        <v>20</v>
      </c>
      <c r="C15" s="29"/>
      <c r="D15" s="30">
        <f>D13-D14</f>
        <v>38225994193</v>
      </c>
      <c r="E15" s="146">
        <f>E13-E14</f>
        <v>27125886101</v>
      </c>
    </row>
    <row r="16" spans="1:5" s="20" customFormat="1" ht="16.5">
      <c r="A16" s="22" t="s">
        <v>123</v>
      </c>
      <c r="B16" s="31">
        <v>21</v>
      </c>
      <c r="C16" s="31" t="s">
        <v>124</v>
      </c>
      <c r="D16" s="42">
        <f>70189848+'[1]KetQuaKinhDoanh'!$D$16</f>
        <v>184699520</v>
      </c>
      <c r="E16" s="145">
        <f>'[2]KetQuaKinhDoanh'!$D$16+'[3]KetQuaKinhDoanh'!$D$16</f>
        <v>34996353</v>
      </c>
    </row>
    <row r="17" spans="1:5" s="20" customFormat="1" ht="16.5">
      <c r="A17" s="22" t="s">
        <v>125</v>
      </c>
      <c r="B17" s="31">
        <v>22</v>
      </c>
      <c r="C17" s="31" t="s">
        <v>126</v>
      </c>
      <c r="D17" s="104">
        <v>10864804199</v>
      </c>
      <c r="E17" s="147">
        <f>'[2]KetQuaKinhDoanh'!$D$17+'[3]KetQuaKinhDoanh'!$D$17</f>
        <v>6658011307</v>
      </c>
    </row>
    <row r="18" spans="1:5" s="28" customFormat="1" ht="16.5">
      <c r="A18" s="27" t="s">
        <v>203</v>
      </c>
      <c r="B18" s="44">
        <v>23</v>
      </c>
      <c r="C18" s="44"/>
      <c r="D18" s="104">
        <v>6438848387</v>
      </c>
      <c r="E18" s="147">
        <f>'[2]KetQuaKinhDoanh'!$D$18+'[3]KetQuaKinhDoanh'!$D$18</f>
        <v>4745480609</v>
      </c>
    </row>
    <row r="19" spans="1:5" s="20" customFormat="1" ht="16.5">
      <c r="A19" s="22" t="s">
        <v>127</v>
      </c>
      <c r="B19" s="31">
        <v>24</v>
      </c>
      <c r="C19" s="31"/>
      <c r="D19" s="42"/>
      <c r="E19" s="145"/>
    </row>
    <row r="20" spans="1:5" s="20" customFormat="1" ht="16.5">
      <c r="A20" s="22" t="s">
        <v>128</v>
      </c>
      <c r="B20" s="31">
        <v>25</v>
      </c>
      <c r="C20" s="31"/>
      <c r="D20" s="42">
        <v>1498830324</v>
      </c>
      <c r="E20" s="145">
        <f>'[2]KetQuaKinhDoanh'!$D$20+'[3]KetQuaKinhDoanh'!$D$20</f>
        <v>1079364447</v>
      </c>
    </row>
    <row r="21" spans="1:5" s="26" customFormat="1" ht="18.75" customHeight="1">
      <c r="A21" s="24" t="s">
        <v>129</v>
      </c>
      <c r="B21" s="155">
        <v>30</v>
      </c>
      <c r="C21" s="155"/>
      <c r="D21" s="156">
        <f>D15+D16-D17-D20</f>
        <v>26047059190</v>
      </c>
      <c r="E21" s="157">
        <f>E15+E16-E17-E20</f>
        <v>19423506700</v>
      </c>
    </row>
    <row r="22" spans="1:5" s="26" customFormat="1" ht="16.5">
      <c r="A22" s="24" t="s">
        <v>130</v>
      </c>
      <c r="B22" s="155"/>
      <c r="C22" s="155"/>
      <c r="D22" s="156"/>
      <c r="E22" s="157"/>
    </row>
    <row r="23" spans="1:5" s="20" customFormat="1" ht="16.5">
      <c r="A23" s="22" t="s">
        <v>131</v>
      </c>
      <c r="B23" s="31">
        <v>31</v>
      </c>
      <c r="C23" s="31"/>
      <c r="D23" s="42"/>
      <c r="E23" s="145">
        <f>'[2]KetQuaKinhDoanh'!$D$23+'[3]KetQuaKinhDoanh'!$D$23</f>
        <v>50850150</v>
      </c>
    </row>
    <row r="24" spans="1:5" s="20" customFormat="1" ht="16.5">
      <c r="A24" s="22" t="s">
        <v>132</v>
      </c>
      <c r="B24" s="31">
        <v>32</v>
      </c>
      <c r="C24" s="31"/>
      <c r="D24" s="30"/>
      <c r="E24" s="146"/>
    </row>
    <row r="25" spans="1:5" s="20" customFormat="1" ht="16.5">
      <c r="A25" s="22" t="s">
        <v>133</v>
      </c>
      <c r="B25" s="31">
        <v>40</v>
      </c>
      <c r="C25" s="31"/>
      <c r="D25" s="30">
        <f>D23-D24</f>
        <v>0</v>
      </c>
      <c r="E25" s="146">
        <f>E23-E24</f>
        <v>50850150</v>
      </c>
    </row>
    <row r="26" spans="1:5" s="26" customFormat="1" ht="16.5">
      <c r="A26" s="24" t="s">
        <v>134</v>
      </c>
      <c r="B26" s="155">
        <v>50</v>
      </c>
      <c r="C26" s="155"/>
      <c r="D26" s="156">
        <f>D21+D25</f>
        <v>26047059190</v>
      </c>
      <c r="E26" s="157">
        <f>E21+E25</f>
        <v>19474356850</v>
      </c>
    </row>
    <row r="27" spans="1:5" s="26" customFormat="1" ht="16.5">
      <c r="A27" s="24" t="s">
        <v>135</v>
      </c>
      <c r="B27" s="155"/>
      <c r="C27" s="155"/>
      <c r="D27" s="156"/>
      <c r="E27" s="157"/>
    </row>
    <row r="28" spans="1:5" s="20" customFormat="1" ht="16.5">
      <c r="A28" s="22" t="s">
        <v>136</v>
      </c>
      <c r="B28" s="31">
        <v>51</v>
      </c>
      <c r="C28" s="31" t="s">
        <v>138</v>
      </c>
      <c r="D28" s="30">
        <f>D26*25%*50%</f>
        <v>3255882398.75</v>
      </c>
      <c r="E28" s="146">
        <v>0</v>
      </c>
    </row>
    <row r="29" spans="1:5" s="20" customFormat="1" ht="16.5">
      <c r="A29" s="22" t="s">
        <v>137</v>
      </c>
      <c r="B29" s="31">
        <v>52</v>
      </c>
      <c r="C29" s="31" t="s">
        <v>138</v>
      </c>
      <c r="D29" s="30"/>
      <c r="E29" s="146"/>
    </row>
    <row r="30" spans="1:5" s="26" customFormat="1" ht="33">
      <c r="A30" s="24" t="s">
        <v>204</v>
      </c>
      <c r="B30" s="31">
        <v>60</v>
      </c>
      <c r="C30" s="31"/>
      <c r="D30" s="30">
        <f>D26-D28-D29</f>
        <v>22791176791.25</v>
      </c>
      <c r="E30" s="146">
        <f>E26-E28-E29</f>
        <v>19474356850</v>
      </c>
    </row>
    <row r="31" spans="1:5" s="20" customFormat="1" ht="17.25" thickBot="1">
      <c r="A31" s="45" t="s">
        <v>139</v>
      </c>
      <c r="B31" s="46">
        <v>70</v>
      </c>
      <c r="C31" s="47"/>
      <c r="D31" s="48">
        <f>D30/14997347</f>
        <v>1519.6805669196026</v>
      </c>
      <c r="E31" s="148">
        <f>E30/14997347</f>
        <v>1298.5201215921722</v>
      </c>
    </row>
    <row r="32" spans="1:5" s="20" customFormat="1" ht="27.75" customHeight="1" thickTop="1">
      <c r="A32" s="34" t="s">
        <v>140</v>
      </c>
      <c r="C32" s="159" t="s">
        <v>214</v>
      </c>
      <c r="D32" s="159"/>
      <c r="E32" s="159"/>
    </row>
    <row r="33" spans="1:5" s="20" customFormat="1" ht="15" customHeight="1">
      <c r="A33" s="35" t="s">
        <v>141</v>
      </c>
      <c r="B33" s="35"/>
      <c r="C33" s="151" t="s">
        <v>142</v>
      </c>
      <c r="D33" s="151"/>
      <c r="E33" s="151"/>
    </row>
    <row r="34" spans="1:5" ht="25.5" customHeight="1">
      <c r="A34" s="5"/>
      <c r="B34" s="158"/>
      <c r="C34" s="158"/>
      <c r="D34" s="158"/>
      <c r="E34" s="158"/>
    </row>
    <row r="36" ht="15">
      <c r="A36" s="1"/>
    </row>
    <row r="38" spans="1:5" s="6" customFormat="1" ht="15" customHeight="1">
      <c r="A38" s="6" t="s">
        <v>206</v>
      </c>
      <c r="C38" s="154" t="s">
        <v>198</v>
      </c>
      <c r="D38" s="154"/>
      <c r="E38" s="154"/>
    </row>
    <row r="42" ht="15">
      <c r="D42" s="16"/>
    </row>
    <row r="44" ht="15">
      <c r="D44" s="8"/>
    </row>
  </sheetData>
  <mergeCells count="19"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  <mergeCell ref="C4:E4"/>
    <mergeCell ref="B1:E1"/>
    <mergeCell ref="B2:E2"/>
    <mergeCell ref="B3:E3"/>
    <mergeCell ref="C38:E38"/>
    <mergeCell ref="B26:B27"/>
    <mergeCell ref="C26:C27"/>
    <mergeCell ref="D26:D27"/>
    <mergeCell ref="E26:E27"/>
  </mergeCells>
  <printOptions horizontalCentered="1"/>
  <pageMargins left="0.31" right="0.18" top="0.72" bottom="1" header="0.5" footer="0.36"/>
  <pageSetup firstPageNumber="4" useFirstPageNumber="1" horizontalDpi="600" verticalDpi="600" orientation="portrait" paperSize="9" r:id="rId1"/>
  <headerFooter alignWithMargins="0">
    <oddFooter>&amp;C&amp;13- 4-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3">
      <selection activeCell="E36" sqref="E36"/>
    </sheetView>
  </sheetViews>
  <sheetFormatPr defaultColWidth="9.140625" defaultRowHeight="15"/>
  <cols>
    <col min="1" max="1" width="52.57421875" style="2" customWidth="1"/>
    <col min="2" max="2" width="7.28125" style="2" customWidth="1"/>
    <col min="3" max="3" width="8.140625" style="2" customWidth="1"/>
    <col min="4" max="4" width="19.421875" style="14" customWidth="1"/>
    <col min="5" max="5" width="20.8515625" style="14" customWidth="1"/>
    <col min="6" max="16384" width="9.140625" style="2" customWidth="1"/>
  </cols>
  <sheetData>
    <row r="1" spans="1:5" ht="15">
      <c r="A1" s="3"/>
      <c r="B1" s="152" t="s">
        <v>193</v>
      </c>
      <c r="C1" s="152"/>
      <c r="D1" s="152"/>
      <c r="E1" s="152"/>
    </row>
    <row r="2" spans="1:5" ht="15">
      <c r="A2" s="4" t="s">
        <v>195</v>
      </c>
      <c r="B2" s="158" t="s">
        <v>188</v>
      </c>
      <c r="C2" s="158"/>
      <c r="D2" s="158"/>
      <c r="E2" s="158"/>
    </row>
    <row r="3" spans="1:5" ht="15">
      <c r="A3" s="4"/>
      <c r="B3" s="158" t="s">
        <v>189</v>
      </c>
      <c r="C3" s="158"/>
      <c r="D3" s="158"/>
      <c r="E3" s="158"/>
    </row>
    <row r="4" spans="1:3" ht="15" customHeight="1">
      <c r="A4" s="9"/>
      <c r="B4" s="12"/>
      <c r="C4" s="13"/>
    </row>
    <row r="5" spans="1:5" s="20" customFormat="1" ht="16.5">
      <c r="A5" s="149" t="s">
        <v>143</v>
      </c>
      <c r="B5" s="149"/>
      <c r="C5" s="149"/>
      <c r="D5" s="149"/>
      <c r="E5" s="149"/>
    </row>
    <row r="6" spans="1:5" s="20" customFormat="1" ht="16.5">
      <c r="A6" s="167" t="s">
        <v>207</v>
      </c>
      <c r="B6" s="167"/>
      <c r="C6" s="167"/>
      <c r="D6" s="167"/>
      <c r="E6" s="167"/>
    </row>
    <row r="7" spans="4:5" s="20" customFormat="1" ht="17.25" thickBot="1">
      <c r="D7" s="85"/>
      <c r="E7" s="15" t="s">
        <v>194</v>
      </c>
    </row>
    <row r="8" spans="1:5" s="20" customFormat="1" ht="16.5" customHeight="1" thickTop="1">
      <c r="A8" s="163" t="s">
        <v>144</v>
      </c>
      <c r="B8" s="165" t="s">
        <v>145</v>
      </c>
      <c r="C8" s="165" t="s">
        <v>2</v>
      </c>
      <c r="D8" s="165" t="s">
        <v>146</v>
      </c>
      <c r="E8" s="168" t="s">
        <v>147</v>
      </c>
    </row>
    <row r="9" spans="1:5" s="20" customFormat="1" ht="16.5" customHeight="1" thickBot="1">
      <c r="A9" s="164"/>
      <c r="B9" s="166"/>
      <c r="C9" s="166"/>
      <c r="D9" s="166"/>
      <c r="E9" s="169"/>
    </row>
    <row r="10" spans="1:5" s="20" customFormat="1" ht="17.25" thickBot="1">
      <c r="A10" s="37">
        <v>1</v>
      </c>
      <c r="B10" s="86">
        <v>2</v>
      </c>
      <c r="C10" s="86">
        <v>3</v>
      </c>
      <c r="D10" s="86">
        <v>4</v>
      </c>
      <c r="E10" s="87">
        <v>5</v>
      </c>
    </row>
    <row r="11" spans="1:5" s="20" customFormat="1" ht="16.5">
      <c r="A11" s="24" t="s">
        <v>148</v>
      </c>
      <c r="B11" s="23"/>
      <c r="C11" s="23"/>
      <c r="D11" s="88"/>
      <c r="E11" s="110"/>
    </row>
    <row r="12" spans="1:5" s="20" customFormat="1" ht="19.5">
      <c r="A12" s="89" t="s">
        <v>171</v>
      </c>
      <c r="B12" s="25">
        <v>1</v>
      </c>
      <c r="C12" s="25"/>
      <c r="D12" s="94">
        <v>45018921224</v>
      </c>
      <c r="E12" s="111">
        <v>-330786838</v>
      </c>
    </row>
    <row r="13" spans="1:5" s="20" customFormat="1" ht="17.25">
      <c r="A13" s="89" t="s">
        <v>172</v>
      </c>
      <c r="B13" s="23"/>
      <c r="C13" s="23"/>
      <c r="D13" s="63"/>
      <c r="E13" s="112"/>
    </row>
    <row r="14" spans="1:5" s="20" customFormat="1" ht="16.5">
      <c r="A14" s="22" t="s">
        <v>173</v>
      </c>
      <c r="B14" s="23">
        <v>2</v>
      </c>
      <c r="C14" s="23"/>
      <c r="D14" s="63">
        <v>15422334079</v>
      </c>
      <c r="E14" s="112">
        <v>9122062642</v>
      </c>
    </row>
    <row r="15" spans="1:5" s="20" customFormat="1" ht="16.5">
      <c r="A15" s="22" t="s">
        <v>174</v>
      </c>
      <c r="B15" s="23">
        <v>3</v>
      </c>
      <c r="C15" s="23"/>
      <c r="D15" s="109" t="s">
        <v>212</v>
      </c>
      <c r="E15" s="112">
        <v>7770000</v>
      </c>
    </row>
    <row r="16" spans="1:5" s="20" customFormat="1" ht="21" customHeight="1">
      <c r="A16" s="22" t="s">
        <v>175</v>
      </c>
      <c r="B16" s="23">
        <v>4</v>
      </c>
      <c r="C16" s="23"/>
      <c r="D16" s="95">
        <v>7506721524</v>
      </c>
      <c r="E16" s="113" t="s">
        <v>212</v>
      </c>
    </row>
    <row r="17" spans="1:5" s="20" customFormat="1" ht="18">
      <c r="A17" s="22" t="s">
        <v>176</v>
      </c>
      <c r="B17" s="23">
        <v>5</v>
      </c>
      <c r="C17" s="23"/>
      <c r="D17" s="95">
        <v>-622199038</v>
      </c>
      <c r="E17" s="114">
        <v>-792051787</v>
      </c>
    </row>
    <row r="18" spans="1:5" s="20" customFormat="1" ht="16.5">
      <c r="A18" s="22" t="s">
        <v>177</v>
      </c>
      <c r="B18" s="23">
        <v>6</v>
      </c>
      <c r="C18" s="23"/>
      <c r="D18" s="63">
        <v>6099675035</v>
      </c>
      <c r="E18" s="112">
        <v>1088555136</v>
      </c>
    </row>
    <row r="19" spans="1:5" s="20" customFormat="1" ht="34.5">
      <c r="A19" s="89" t="s">
        <v>178</v>
      </c>
      <c r="B19" s="90">
        <v>8</v>
      </c>
      <c r="C19" s="90"/>
      <c r="D19" s="96">
        <f>SUM(D12:D18)</f>
        <v>73425452824</v>
      </c>
      <c r="E19" s="115">
        <f>SUM(E12:E18)</f>
        <v>9095549153</v>
      </c>
    </row>
    <row r="20" spans="1:5" s="20" customFormat="1" ht="18">
      <c r="A20" s="22" t="s">
        <v>179</v>
      </c>
      <c r="B20" s="23">
        <v>9</v>
      </c>
      <c r="C20" s="23"/>
      <c r="D20" s="95">
        <v>47689482122</v>
      </c>
      <c r="E20" s="114">
        <f>-(48969372106+6961043593)</f>
        <v>-55930415699</v>
      </c>
    </row>
    <row r="21" spans="1:5" s="20" customFormat="1" ht="18">
      <c r="A21" s="22" t="s">
        <v>180</v>
      </c>
      <c r="B21" s="23">
        <v>10</v>
      </c>
      <c r="C21" s="23"/>
      <c r="D21" s="95">
        <f>-(CanDoiKeToan!D25-CanDoiKeToan!E25)</f>
        <v>0</v>
      </c>
      <c r="E21" s="114">
        <f>-53860226</f>
        <v>-53860226</v>
      </c>
    </row>
    <row r="22" spans="1:5" s="20" customFormat="1" ht="33">
      <c r="A22" s="22" t="s">
        <v>181</v>
      </c>
      <c r="B22" s="23">
        <v>11</v>
      </c>
      <c r="C22" s="23"/>
      <c r="D22" s="63">
        <v>-42620193579</v>
      </c>
      <c r="E22" s="112">
        <f>200814373818-7650122791-7770000-20862410899-116023479125</f>
        <v>56270591003</v>
      </c>
    </row>
    <row r="23" spans="1:5" s="20" customFormat="1" ht="16.5">
      <c r="A23" s="22" t="s">
        <v>182</v>
      </c>
      <c r="B23" s="23">
        <v>12</v>
      </c>
      <c r="C23" s="23"/>
      <c r="D23" s="63">
        <v>-10623950755</v>
      </c>
      <c r="E23" s="112"/>
    </row>
    <row r="24" spans="1:5" s="20" customFormat="1" ht="18">
      <c r="A24" s="22" t="s">
        <v>183</v>
      </c>
      <c r="B24" s="23">
        <v>13</v>
      </c>
      <c r="C24" s="23"/>
      <c r="D24" s="95">
        <v>-6099675035</v>
      </c>
      <c r="E24" s="114">
        <f>-E18</f>
        <v>-1088555136</v>
      </c>
    </row>
    <row r="25" spans="1:5" s="20" customFormat="1" ht="16.5">
      <c r="A25" s="22" t="s">
        <v>184</v>
      </c>
      <c r="B25" s="23">
        <v>14</v>
      </c>
      <c r="C25" s="23"/>
      <c r="D25" s="97"/>
      <c r="E25" s="112"/>
    </row>
    <row r="26" spans="1:5" s="20" customFormat="1" ht="16.5">
      <c r="A26" s="22" t="s">
        <v>185</v>
      </c>
      <c r="B26" s="23">
        <v>15</v>
      </c>
      <c r="C26" s="23"/>
      <c r="D26" s="97"/>
      <c r="E26" s="112"/>
    </row>
    <row r="27" spans="1:5" s="20" customFormat="1" ht="18">
      <c r="A27" s="22" t="s">
        <v>186</v>
      </c>
      <c r="B27" s="23">
        <v>16</v>
      </c>
      <c r="C27" s="23"/>
      <c r="D27" s="95">
        <v>-507250000</v>
      </c>
      <c r="E27" s="114"/>
    </row>
    <row r="28" spans="1:5" s="20" customFormat="1" ht="17.25">
      <c r="A28" s="89" t="s">
        <v>149</v>
      </c>
      <c r="B28" s="25">
        <v>20</v>
      </c>
      <c r="C28" s="25"/>
      <c r="D28" s="98">
        <f>SUM(D19:D27)</f>
        <v>61263865577</v>
      </c>
      <c r="E28" s="115">
        <f>SUM(E19:E27)</f>
        <v>8293309095</v>
      </c>
    </row>
    <row r="29" spans="1:5" s="20" customFormat="1" ht="16.5">
      <c r="A29" s="24"/>
      <c r="B29" s="160"/>
      <c r="C29" s="160"/>
      <c r="D29" s="161"/>
      <c r="E29" s="162"/>
    </row>
    <row r="30" spans="1:5" s="20" customFormat="1" ht="16.5">
      <c r="A30" s="24" t="s">
        <v>150</v>
      </c>
      <c r="B30" s="160"/>
      <c r="C30" s="160"/>
      <c r="D30" s="161"/>
      <c r="E30" s="162"/>
    </row>
    <row r="31" spans="1:5" s="20" customFormat="1" ht="33">
      <c r="A31" s="22" t="s">
        <v>151</v>
      </c>
      <c r="B31" s="23">
        <v>21</v>
      </c>
      <c r="C31" s="23"/>
      <c r="D31" s="101">
        <v>-79642291780</v>
      </c>
      <c r="E31" s="116">
        <f>-(54533036004+79232404441+162017007821)</f>
        <v>-295782448266</v>
      </c>
    </row>
    <row r="32" spans="1:5" s="20" customFormat="1" ht="33">
      <c r="A32" s="22" t="s">
        <v>152</v>
      </c>
      <c r="B32" s="23">
        <v>22</v>
      </c>
      <c r="C32" s="23"/>
      <c r="D32" s="97"/>
      <c r="E32" s="112"/>
    </row>
    <row r="33" spans="1:5" s="20" customFormat="1" ht="33">
      <c r="A33" s="22" t="s">
        <v>153</v>
      </c>
      <c r="B33" s="23">
        <v>23</v>
      </c>
      <c r="C33" s="23"/>
      <c r="D33" s="97"/>
      <c r="E33" s="112"/>
    </row>
    <row r="34" spans="1:5" s="20" customFormat="1" ht="33">
      <c r="A34" s="22" t="s">
        <v>154</v>
      </c>
      <c r="B34" s="23">
        <v>24</v>
      </c>
      <c r="C34" s="23"/>
      <c r="D34" s="97"/>
      <c r="E34" s="112"/>
    </row>
    <row r="35" spans="1:5" s="20" customFormat="1" ht="16.5">
      <c r="A35" s="22" t="s">
        <v>155</v>
      </c>
      <c r="B35" s="23">
        <v>25</v>
      </c>
      <c r="C35" s="23"/>
      <c r="D35" s="97"/>
      <c r="E35" s="112"/>
    </row>
    <row r="36" spans="1:5" s="20" customFormat="1" ht="16.5">
      <c r="A36" s="22" t="s">
        <v>156</v>
      </c>
      <c r="B36" s="23">
        <v>26</v>
      </c>
      <c r="C36" s="23"/>
      <c r="D36" s="97"/>
      <c r="E36" s="112"/>
    </row>
    <row r="37" spans="1:5" s="20" customFormat="1" ht="19.5" customHeight="1">
      <c r="A37" s="22" t="s">
        <v>157</v>
      </c>
      <c r="B37" s="23">
        <v>27</v>
      </c>
      <c r="C37" s="23"/>
      <c r="D37" s="63">
        <v>622199038</v>
      </c>
      <c r="E37" s="112">
        <v>792051787</v>
      </c>
    </row>
    <row r="38" spans="1:5" s="20" customFormat="1" ht="20.25" customHeight="1">
      <c r="A38" s="124" t="s">
        <v>158</v>
      </c>
      <c r="B38" s="29">
        <v>30</v>
      </c>
      <c r="C38" s="29"/>
      <c r="D38" s="94">
        <f>SUM(D31:D37)</f>
        <v>-79020092742</v>
      </c>
      <c r="E38" s="111">
        <f>SUM(E31:E37)</f>
        <v>-294990396479</v>
      </c>
    </row>
    <row r="39" spans="1:5" s="20" customFormat="1" ht="16.5">
      <c r="A39" s="24" t="s">
        <v>159</v>
      </c>
      <c r="B39" s="25"/>
      <c r="C39" s="25"/>
      <c r="D39" s="99"/>
      <c r="E39" s="117"/>
    </row>
    <row r="40" spans="1:5" s="20" customFormat="1" ht="33">
      <c r="A40" s="22" t="s">
        <v>160</v>
      </c>
      <c r="B40" s="31">
        <v>31</v>
      </c>
      <c r="C40" s="31"/>
      <c r="D40" s="109" t="s">
        <v>212</v>
      </c>
      <c r="E40" s="112">
        <v>149973560000</v>
      </c>
    </row>
    <row r="41" spans="1:5" s="20" customFormat="1" ht="33">
      <c r="A41" s="22" t="s">
        <v>161</v>
      </c>
      <c r="B41" s="31">
        <v>32</v>
      </c>
      <c r="C41" s="31"/>
      <c r="D41" s="63">
        <v>-90000</v>
      </c>
      <c r="E41" s="112"/>
    </row>
    <row r="42" spans="1:5" s="20" customFormat="1" ht="16.5">
      <c r="A42" s="22" t="s">
        <v>162</v>
      </c>
      <c r="B42" s="71">
        <v>33</v>
      </c>
      <c r="C42" s="23"/>
      <c r="D42" s="97">
        <v>91129949999</v>
      </c>
      <c r="E42" s="112">
        <f>20862410899+121193264424-5169785299</f>
        <v>136885890024</v>
      </c>
    </row>
    <row r="43" spans="1:5" s="20" customFormat="1" ht="18">
      <c r="A43" s="22" t="s">
        <v>163</v>
      </c>
      <c r="B43" s="23">
        <v>34</v>
      </c>
      <c r="C43" s="23"/>
      <c r="D43" s="95">
        <v>-31190005974</v>
      </c>
      <c r="E43" s="114"/>
    </row>
    <row r="44" spans="1:5" s="20" customFormat="1" ht="17.25" thickBot="1">
      <c r="A44" s="45" t="s">
        <v>164</v>
      </c>
      <c r="B44" s="64">
        <v>35</v>
      </c>
      <c r="C44" s="64"/>
      <c r="D44" s="120"/>
      <c r="E44" s="118"/>
    </row>
    <row r="45" spans="1:5" s="20" customFormat="1" ht="18.75" thickTop="1">
      <c r="A45" s="103" t="s">
        <v>165</v>
      </c>
      <c r="B45" s="121">
        <v>36</v>
      </c>
      <c r="C45" s="121"/>
      <c r="D45" s="122">
        <v>-32247092744</v>
      </c>
      <c r="E45" s="123"/>
    </row>
    <row r="46" spans="1:5" s="20" customFormat="1" ht="17.25">
      <c r="A46" s="89" t="s">
        <v>166</v>
      </c>
      <c r="B46" s="25">
        <v>40</v>
      </c>
      <c r="C46" s="25"/>
      <c r="D46" s="99">
        <f>SUM(D40:D45)</f>
        <v>27692761281</v>
      </c>
      <c r="E46" s="117">
        <f>SUM(E40:E45)</f>
        <v>286859450024</v>
      </c>
    </row>
    <row r="47" spans="1:5" s="20" customFormat="1" ht="33">
      <c r="A47" s="24" t="s">
        <v>167</v>
      </c>
      <c r="B47" s="25">
        <v>50</v>
      </c>
      <c r="C47" s="25"/>
      <c r="D47" s="99">
        <f>D46+D38+D28</f>
        <v>9936534116</v>
      </c>
      <c r="E47" s="117">
        <f>E46+E38+E28</f>
        <v>162362640</v>
      </c>
    </row>
    <row r="48" spans="1:5" s="20" customFormat="1" ht="16.5">
      <c r="A48" s="24" t="s">
        <v>168</v>
      </c>
      <c r="B48" s="25">
        <v>60</v>
      </c>
      <c r="C48" s="25"/>
      <c r="D48" s="99">
        <v>162362640</v>
      </c>
      <c r="E48" s="117"/>
    </row>
    <row r="49" spans="1:5" s="20" customFormat="1" ht="33">
      <c r="A49" s="22" t="s">
        <v>169</v>
      </c>
      <c r="B49" s="23">
        <v>61</v>
      </c>
      <c r="C49" s="23"/>
      <c r="D49" s="97">
        <v>94337</v>
      </c>
      <c r="E49" s="112"/>
    </row>
    <row r="50" spans="1:5" s="20" customFormat="1" ht="33.75" thickBot="1">
      <c r="A50" s="62" t="s">
        <v>170</v>
      </c>
      <c r="B50" s="91">
        <v>70</v>
      </c>
      <c r="C50" s="64">
        <v>31</v>
      </c>
      <c r="D50" s="100">
        <f>D47+D48+D49</f>
        <v>10098991093</v>
      </c>
      <c r="E50" s="119">
        <f>E47-E48</f>
        <v>162362640</v>
      </c>
    </row>
    <row r="51" spans="4:5" s="20" customFormat="1" ht="17.25" thickTop="1">
      <c r="D51" s="85"/>
      <c r="E51" s="85"/>
    </row>
    <row r="52" spans="1:5" s="20" customFormat="1" ht="16.5">
      <c r="A52" s="92"/>
      <c r="C52" s="150" t="s">
        <v>208</v>
      </c>
      <c r="D52" s="150"/>
      <c r="E52" s="150"/>
    </row>
    <row r="53" spans="1:5" s="20" customFormat="1" ht="15" customHeight="1">
      <c r="A53" s="35" t="s">
        <v>141</v>
      </c>
      <c r="B53" s="35"/>
      <c r="C53" s="151" t="s">
        <v>142</v>
      </c>
      <c r="D53" s="151"/>
      <c r="E53" s="151"/>
    </row>
    <row r="54" spans="1:5" s="20" customFormat="1" ht="16.5">
      <c r="A54" s="19"/>
      <c r="B54" s="170"/>
      <c r="C54" s="170"/>
      <c r="D54" s="170"/>
      <c r="E54" s="170"/>
    </row>
    <row r="55" spans="4:5" s="20" customFormat="1" ht="16.5">
      <c r="D55" s="85"/>
      <c r="E55" s="85"/>
    </row>
    <row r="56" spans="1:5" s="20" customFormat="1" ht="17.25">
      <c r="A56" s="93"/>
      <c r="D56" s="85"/>
      <c r="E56" s="85"/>
    </row>
    <row r="57" spans="4:5" s="20" customFormat="1" ht="16.5">
      <c r="D57" s="85"/>
      <c r="E57" s="85"/>
    </row>
    <row r="58" spans="4:5" s="20" customFormat="1" ht="16.5">
      <c r="D58" s="85"/>
      <c r="E58" s="85"/>
    </row>
    <row r="59" spans="1:5" s="17" customFormat="1" ht="16.5">
      <c r="A59" s="17" t="s">
        <v>206</v>
      </c>
      <c r="C59" s="149" t="s">
        <v>198</v>
      </c>
      <c r="D59" s="149"/>
      <c r="E59" s="149"/>
    </row>
    <row r="60" spans="4:5" s="20" customFormat="1" ht="16.5">
      <c r="D60" s="85"/>
      <c r="E60" s="85"/>
    </row>
    <row r="61" spans="4:5" s="20" customFormat="1" ht="16.5">
      <c r="D61" s="85"/>
      <c r="E61" s="85"/>
    </row>
    <row r="62" spans="4:5" s="20" customFormat="1" ht="16.5">
      <c r="D62" s="85"/>
      <c r="E62" s="85"/>
    </row>
  </sheetData>
  <mergeCells count="19">
    <mergeCell ref="C59:E59"/>
    <mergeCell ref="D54:E54"/>
    <mergeCell ref="B54:C54"/>
    <mergeCell ref="C52:E52"/>
    <mergeCell ref="C53:E53"/>
    <mergeCell ref="B1:E1"/>
    <mergeCell ref="B2:E2"/>
    <mergeCell ref="B3:E3"/>
    <mergeCell ref="A5:E5"/>
    <mergeCell ref="A8:A9"/>
    <mergeCell ref="C8:C9"/>
    <mergeCell ref="A6:E6"/>
    <mergeCell ref="B8:B9"/>
    <mergeCell ref="D8:D9"/>
    <mergeCell ref="E8:E9"/>
    <mergeCell ref="B29:B30"/>
    <mergeCell ref="C29:C30"/>
    <mergeCell ref="D29:D30"/>
    <mergeCell ref="E29:E30"/>
  </mergeCells>
  <printOptions horizontalCentered="1"/>
  <pageMargins left="0.31" right="0" top="0.39" bottom="0.39" header="0.17" footer="0.17"/>
  <pageSetup firstPageNumber="5" useFirstPageNumber="1" horizontalDpi="600" verticalDpi="600" orientation="portrait" paperSize="9" scale="95" r:id="rId1"/>
  <headerFooter alignWithMargins="0">
    <oddFooter>&amp;C&amp;13-&amp;P&amp;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THIEN</cp:lastModifiedBy>
  <cp:lastPrinted>2010-08-04T03:23:43Z</cp:lastPrinted>
  <dcterms:created xsi:type="dcterms:W3CDTF">2006-11-13T03:33:56Z</dcterms:created>
  <dcterms:modified xsi:type="dcterms:W3CDTF">2012-10-01T03:11:53Z</dcterms:modified>
  <cp:category/>
  <cp:version/>
  <cp:contentType/>
  <cp:contentStatus/>
</cp:coreProperties>
</file>